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70" firstSheet="3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Sheet'!$A$1:$F$58</definedName>
    <definedName name="_xlnm.Print_Area" localSheetId="4">'Cash Flow'!$A$1:$L$61</definedName>
    <definedName name="_xlnm.Print_Area" localSheetId="3">'Change in Equity'!$A$1:$N$59</definedName>
    <definedName name="_xlnm.Print_Area" localSheetId="1">'Income Statement'!$A$1:$K$53</definedName>
    <definedName name="_xlnm.Print_Area" localSheetId="5">'Note A'!$A$7:$M$109</definedName>
    <definedName name="_xlnm.Print_Area" localSheetId="6">'Note B'!$A$7:$M$261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B'!$1:$6</definedName>
  </definedNames>
  <calcPr fullCalcOnLoad="1"/>
</workbook>
</file>

<file path=xl/sharedStrings.xml><?xml version="1.0" encoding="utf-8"?>
<sst xmlns="http://schemas.openxmlformats.org/spreadsheetml/2006/main" count="492" uniqueCount="372">
  <si>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</si>
  <si>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</si>
  <si>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</si>
  <si>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</si>
  <si>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</si>
  <si>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</si>
  <si>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</si>
  <si>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</si>
  <si>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</si>
  <si>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</si>
  <si>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</si>
  <si>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</si>
  <si>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</si>
  <si>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</si>
  <si>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</si>
  <si>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</si>
  <si>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</si>
  <si>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</si>
  <si>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</si>
  <si>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</si>
  <si>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</si>
  <si>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</si>
  <si>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</si>
  <si>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</si>
  <si>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</si>
  <si>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</si>
  <si>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</si>
  <si>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</si>
  <si>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</si>
  <si>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(b) The investments in quoted shares as at end of the reporting period were :-</t>
  </si>
  <si>
    <t>There were no issuance or repayment of debt securities, share buy-backs, share cancellations,</t>
  </si>
  <si>
    <t>shares held as treasury shares and resale of treasury shares for the current financial year to date.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</si>
  <si>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</si>
  <si>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</si>
  <si>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</si>
  <si>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</si>
  <si>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</si>
  <si>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</si>
  <si>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</si>
  <si>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</si>
  <si>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Not applicable.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</si>
  <si>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</si>
  <si>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</si>
  <si>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</si>
  <si>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</si>
  <si>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</si>
  <si>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</si>
  <si>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</si>
  <si>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</si>
  <si>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</si>
  <si>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</si>
  <si>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</si>
  <si>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</si>
  <si>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</si>
  <si>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</si>
  <si>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</si>
  <si>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</si>
  <si>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</si>
  <si>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</si>
  <si>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</si>
  <si>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</si>
  <si>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</si>
  <si>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</si>
  <si>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</si>
  <si>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</si>
  <si>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</si>
  <si>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</si>
  <si>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</si>
  <si>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</si>
  <si>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</si>
  <si>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</si>
  <si>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</si>
  <si>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</si>
  <si>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</si>
  <si>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</si>
  <si>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</si>
  <si>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</si>
  <si>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</si>
  <si>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</si>
  <si>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</si>
  <si>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</si>
  <si>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</si>
  <si>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</si>
  <si>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</si>
  <si>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</si>
  <si>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</si>
  <si>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</si>
  <si>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</si>
  <si>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</si>
  <si>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</si>
  <si>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</si>
  <si>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</si>
  <si>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</si>
  <si>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</si>
  <si>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</si>
  <si>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</si>
  <si>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</si>
  <si>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</si>
  <si>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</si>
  <si>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</si>
  <si>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</si>
  <si>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</si>
  <si>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</si>
  <si>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</si>
  <si>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</si>
  <si>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</si>
  <si>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</si>
  <si>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</si>
  <si>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</si>
  <si>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</si>
  <si>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</si>
  <si>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</si>
  <si>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</si>
  <si>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</si>
  <si>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Goodwill written off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</si>
  <si>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</si>
  <si>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</si>
  <si>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</si>
  <si>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</si>
  <si>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</si>
  <si>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</si>
  <si>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Tax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</si>
  <si>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</si>
  <si>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</si>
  <si>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</si>
  <si>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</si>
  <si>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</si>
  <si>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</si>
  <si>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</si>
  <si>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</si>
  <si>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</si>
  <si>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</si>
  <si>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</si>
  <si>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</si>
  <si>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</si>
  <si>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</si>
  <si>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</si>
  <si>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</si>
  <si>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</si>
  <si>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</si>
  <si>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</si>
  <si>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NET MOVEMENT FOR THE PERIOD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</si>
  <si>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</si>
  <si>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</si>
  <si>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</si>
  <si>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</si>
  <si>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</si>
  <si>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</si>
  <si>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</si>
  <si>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</si>
  <si>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</si>
  <si>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</si>
  <si>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</si>
  <si>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</si>
  <si>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</si>
  <si>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</si>
  <si>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</si>
  <si>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</si>
  <si>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</si>
  <si>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</si>
  <si>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</si>
  <si>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</si>
  <si>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</si>
  <si>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</si>
  <si>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</si>
  <si>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</si>
  <si>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</si>
  <si>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</si>
  <si>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</si>
  <si>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</si>
  <si>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</si>
  <si>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</si>
  <si>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shareholders divided by weighted average number of ordinary shares in issue as follow:</t>
  </si>
  <si>
    <t>PRECEDING</t>
  </si>
  <si>
    <t>Amortization of goodwill</t>
  </si>
  <si>
    <t>Allowance for doubtful debts</t>
  </si>
  <si>
    <t>Reversal of impairment loss on investment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</si>
  <si>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</si>
  <si>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</si>
  <si>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</si>
  <si>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</si>
  <si>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</si>
  <si>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COMPARISON WITH PRECEDING QUARTER'S REPORT</t>
  </si>
  <si>
    <t>Receivables</t>
  </si>
  <si>
    <t xml:space="preserve"> Payables</t>
  </si>
  <si>
    <t>CORPORATE PROPOSAL</t>
  </si>
  <si>
    <t xml:space="preserve">a cautious approach to the current financial year and efforts taken by the Group since the financial </t>
  </si>
  <si>
    <t>crisis will help the Group to weather any economic slowdown.</t>
  </si>
  <si>
    <t xml:space="preserve">The basic earnings per share of the Group is calculated based on the net profit/(loss) attributable to 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</si>
  <si>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</si>
  <si>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</si>
  <si>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</si>
  <si>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</si>
  <si>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</si>
  <si>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</si>
  <si>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</si>
  <si>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</si>
  <si>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</si>
  <si>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</si>
  <si>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</si>
  <si>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</si>
  <si>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</si>
  <si>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</si>
  <si>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</si>
  <si>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</si>
  <si>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</si>
  <si>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</si>
  <si>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</si>
  <si>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</si>
  <si>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</si>
  <si>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</si>
  <si>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>: 30th June 2004</t>
  </si>
  <si>
    <t>30/06/2003</t>
  </si>
  <si>
    <t>DEFERRED TAX ASSETS</t>
  </si>
  <si>
    <t>BALANCE AT 1 JULY 2002</t>
  </si>
  <si>
    <t>2003</t>
  </si>
  <si>
    <t xml:space="preserve">Loss on disposal of property, plant and equipment  </t>
  </si>
  <si>
    <t xml:space="preserve">Tax asset at 1 July 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</si>
  <si>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</si>
  <si>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</si>
  <si>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</si>
  <si>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Taxation expense for the period:-</t>
  </si>
  <si>
    <t>Current</t>
  </si>
  <si>
    <t>Malaysian Taxation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</si>
  <si>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</si>
  <si>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</si>
  <si>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</si>
  <si>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</si>
  <si>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</si>
  <si>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</si>
  <si>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 xml:space="preserve">   (ii) RM 42,305 at carrying value</t>
  </si>
  <si>
    <t>Deferred Tax Expenses</t>
  </si>
  <si>
    <t>UNUSUAL MATERIAL EVENT</t>
  </si>
  <si>
    <t>DIVIDEND PAYABLE</t>
  </si>
  <si>
    <t>Restated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</si>
  <si>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</si>
  <si>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</si>
  <si>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</si>
  <si>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corresponding period.</t>
  </si>
  <si>
    <t>BALANCE AT 31 DECEMBER 2003</t>
  </si>
  <si>
    <t>BALANCE AT 30 SEPTEMBER 2002</t>
  </si>
  <si>
    <t>BALANCE AT 31 DECEMBER 2002</t>
  </si>
  <si>
    <t>BALANCE AT 31 MARCH 2003</t>
  </si>
  <si>
    <t>INDIVIDUAL QUARTER</t>
  </si>
  <si>
    <t>CUMULATIVE QUARTER</t>
  </si>
  <si>
    <t>TO DATE</t>
  </si>
  <si>
    <t>TO</t>
  </si>
  <si>
    <t>DEFERRED TAX ADJUSTMENT</t>
  </si>
  <si>
    <t>COMPARATIVE</t>
  </si>
  <si>
    <t>As</t>
  </si>
  <si>
    <t xml:space="preserve">Effect of </t>
  </si>
  <si>
    <t xml:space="preserve">change in </t>
  </si>
  <si>
    <t>policy</t>
  </si>
  <si>
    <t>previously</t>
  </si>
  <si>
    <t>reported</t>
  </si>
  <si>
    <t>Statement of changes in equity</t>
  </si>
  <si>
    <t>Income Statement</t>
  </si>
  <si>
    <t>(As per Audited accounts)</t>
  </si>
  <si>
    <t>(NOTE 26)</t>
  </si>
  <si>
    <t xml:space="preserve">   (I) RM 100,053 at cost</t>
  </si>
  <si>
    <t xml:space="preserve">statements for the financial year ended 30th June 2003. </t>
  </si>
  <si>
    <t>financial statements for the year ended 30th June 2003.</t>
  </si>
  <si>
    <t>30th June 2003 in respect of corporate guarantees given to certain banks for credit facilities granted</t>
  </si>
  <si>
    <t>The Group adopted MASB 25 Income Taxes during the financial year 2003 which has been applied</t>
  </si>
  <si>
    <t>Accumulated loss at 1 July 2002</t>
  </si>
  <si>
    <t>unabsorbed losses.</t>
  </si>
  <si>
    <t>BALANCE AT 30 SEPTEMBER 2003</t>
  </si>
  <si>
    <t>(A) NOTES TO THE INTERIM FINANCIAL REPORT</t>
  </si>
  <si>
    <t>(B) NOTES TO THE INTERIM FINANCIAL REPORT</t>
  </si>
  <si>
    <t>: 31st March 2004</t>
  </si>
  <si>
    <t>: 3 Qtr</t>
  </si>
  <si>
    <t>FOR THE QUARTER ENDED  31 MARCH 2004</t>
  </si>
  <si>
    <t>9 MONTHS ENDED</t>
  </si>
  <si>
    <t>31/03/2004</t>
  </si>
  <si>
    <t>31/03/2003</t>
  </si>
  <si>
    <t>CUMULATIVE PERIOD</t>
  </si>
  <si>
    <t>AS AT 31 MARCH 2004</t>
  </si>
  <si>
    <t>9 MONTHS</t>
  </si>
  <si>
    <t>2004/03</t>
  </si>
  <si>
    <t>2003/02</t>
  </si>
  <si>
    <t>Note</t>
  </si>
  <si>
    <t>Expenditure on corporate exercise written off against reserve</t>
  </si>
  <si>
    <t>9 MONTHS ENDED 31MARCH 2004</t>
  </si>
  <si>
    <t xml:space="preserve">compared to RM 13.67 million recorded in the same quarter of 2003, an increase of 2.5% or </t>
  </si>
  <si>
    <t xml:space="preserve">third quarter ended 31st, March, 2004 as compared a loss before taxation of RM 1.78 million </t>
  </si>
  <si>
    <t>Group revenue for the nine month ended 31st, March, 2004 was RM 62.56 million, an  increase</t>
  </si>
  <si>
    <t>2003. The higher revenue was mainly contributed by the increased  in sales of children segment.</t>
  </si>
  <si>
    <t xml:space="preserve">of  2.8% or RM 1.72 million as compared to RM 60.84 million registered in the same period of </t>
  </si>
  <si>
    <t>The Group turnover for the third quarter ended 31st, March, 2004 was RM 14.01 million,  down</t>
  </si>
  <si>
    <t>December, 2003.</t>
  </si>
  <si>
    <t xml:space="preserve">The significant decreased in revenue and profit before taxation was mainly due to most of the </t>
  </si>
  <si>
    <t>9 months ended</t>
  </si>
  <si>
    <t xml:space="preserve">31 March </t>
  </si>
  <si>
    <t>Current year's provision</t>
  </si>
  <si>
    <t>Payment made during the period</t>
  </si>
  <si>
    <t>Tax (assets) / liabilities at 31 March</t>
  </si>
  <si>
    <t>There was no profit on sale of investment and/or properties for the quarter ended 31st March 2004.</t>
  </si>
  <si>
    <t xml:space="preserve">   (iii) RM 66,820 at market value as at 31st March 2004</t>
  </si>
  <si>
    <t>31 March</t>
  </si>
  <si>
    <t>2004</t>
  </si>
  <si>
    <t>No dividend is declared for the quarter ended 31 March 2004.</t>
  </si>
  <si>
    <t>For the third quarter ended 31 March 2003</t>
  </si>
  <si>
    <t>For the nine months ended 31 March 2003</t>
  </si>
  <si>
    <t>Tax (assets) / expense</t>
  </si>
  <si>
    <t xml:space="preserve">Group revenue for the third quarter ended 31st, March, 2004 was RM 14.01 million as </t>
  </si>
  <si>
    <t>BALANCE AT 1 JULY 2003</t>
  </si>
  <si>
    <t>BALANCE AT 31 MARCH 2004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</si>
  <si>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</si>
  <si>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</si>
  <si>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</si>
  <si>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</si>
  <si>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</si>
  <si>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>as follows :-</t>
  </si>
  <si>
    <t xml:space="preserve">potential shares, namely share options granted under the Company's ESOS scheme and is arrived </t>
  </si>
  <si>
    <t xml:space="preserve">The weighted average number of ordinary shares is adjusted to assume conversion of all dilutive </t>
  </si>
  <si>
    <t>adjusted to account for the impact of change in accounting policy, as follow:</t>
  </si>
  <si>
    <t xml:space="preserve">retrospectively. Opening balances and comparative figures of certain financial captions has been </t>
  </si>
  <si>
    <t>and of the Group for the quarter ended 31st March 2004.</t>
  </si>
  <si>
    <t>54% or RM 16.59 million from RM 30.60 Million achieved in  the second quarter ended 31st,</t>
  </si>
  <si>
    <t>(A) 9</t>
  </si>
  <si>
    <t>(B) 7</t>
  </si>
  <si>
    <t>(B) 9</t>
  </si>
  <si>
    <t>The effective tax rate was much lower than the statutory rate primarily due the availability of</t>
  </si>
  <si>
    <t xml:space="preserve">There were no corporate proposals announced but not completed as at the date of this </t>
  </si>
  <si>
    <t>1) Proposed rights issue of up to 28,798,560 new ordinary shares of RM 1.00 each in Teo Guan Lee</t>
  </si>
  <si>
    <t xml:space="preserve">Corporation Berhad with up to 14,399,280 free detachable warrants in Teo Guan Lee Corporation </t>
  </si>
  <si>
    <t xml:space="preserve">Berhad at an issue price of RM 1.00 per Right Share payable in full upon application on a </t>
  </si>
  <si>
    <t>renounceable basis of six (6) Rights Share with three (3) free detachable Warrants for every five (5)</t>
  </si>
  <si>
    <t xml:space="preserve">existing ordinary shares of RM 1.00 each in Teo Guan Lee Corporation Berhad held on an </t>
  </si>
  <si>
    <t>entitlement date to be determined later;</t>
  </si>
  <si>
    <t>2) Proposed acquisition of the entire issued and paid-up share capital in TGL Industries Sdn Bhd</t>
  </si>
  <si>
    <t xml:space="preserve">of 300,000 ordinary shares of RM 1.00 each from Teo Guan Lee Holdings Sdn Bhd for a cash </t>
  </si>
  <si>
    <t>consideration of RM 8,130,000;</t>
  </si>
  <si>
    <t>3) Proposed acquisition of the entire issued and paid-up share capital in TGL Packaging Sdn Bhd</t>
  </si>
  <si>
    <t xml:space="preserve">of 5,000,000 ordinary shares of RM 1.00 each from Teo Guan Lee Holdings Sdn Bhd for a cash </t>
  </si>
  <si>
    <t>consideration of RM 10,310,000;</t>
  </si>
  <si>
    <t>4) Proposed private placement of up to 10% of the issued and paid up share capital of Teo Guan Lee</t>
  </si>
  <si>
    <t>Corporation Berhad.</t>
  </si>
  <si>
    <t>announcement except for the corporate proposals announced to Bursa Malaysia  on 29 March 2004</t>
  </si>
  <si>
    <t>relevant authorities.</t>
  </si>
  <si>
    <t>All the above mentioned proposed corporate exercises are still pending the approvals of the</t>
  </si>
  <si>
    <t>(A) 8</t>
  </si>
  <si>
    <t>(B) 5</t>
  </si>
  <si>
    <t>(B) 13</t>
  </si>
  <si>
    <t>interim Financial Reporting and paragraph 9.22 of Listing Requirements of the Bursa Malaysia.</t>
  </si>
  <si>
    <t xml:space="preserve">The interim financial statements are unaudited and has been prepared in compliance with MASB 26, </t>
  </si>
  <si>
    <t>statements of the Group for the year ended 30th June 2003.</t>
  </si>
  <si>
    <t xml:space="preserve">The interim financial statements should be read in conjunction with the annual audited financial </t>
  </si>
  <si>
    <t>was not qualified.</t>
  </si>
  <si>
    <t xml:space="preserve">The auditors' report of the most recent annual financial statements for the year ended 30th June 2003 </t>
  </si>
  <si>
    <t>RM 0.34 million. The Group recorded a loss before taxation of RM 1.47 million for the</t>
  </si>
  <si>
    <t>registered in the corresponding quarter of 2003, an improvement of RM 0.31 million.</t>
  </si>
  <si>
    <t>Profit before taxation for the nine month ended 31st, March, 2004 of RM 6.07 million was</t>
  </si>
  <si>
    <t xml:space="preserve">12.4%  or RM 0.67 million higher than the RM 5.40 recorded in the preceding year's </t>
  </si>
  <si>
    <t>current period under review with the same gross profit margin coupled with a better</t>
  </si>
  <si>
    <t>control of it's operating expenditure.</t>
  </si>
  <si>
    <t xml:space="preserve">With the decreased in turnover, the Group registered a loss before taxation of RM 1.47 million </t>
  </si>
  <si>
    <t xml:space="preserve">The effective tax rate for the nine months ended 31st March 2004 was 23%. </t>
  </si>
  <si>
    <t xml:space="preserve">(a) There was no profit on sale of quoted securities for the quarter ended 31st March 2004. </t>
  </si>
  <si>
    <t>with the resolution of the directors on 27th May 2004.</t>
  </si>
  <si>
    <t>The Group's better performance was achieved mainly due to better sales recorded in the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</si>
  <si>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</si>
  <si>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</si>
  <si>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</si>
  <si>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</si>
  <si>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</si>
  <si>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</si>
  <si>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</si>
  <si>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</si>
  <si>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for the third quarter ended 31st, March, 2004 compared with a profit before taxation of</t>
  </si>
  <si>
    <t>RM 6.05 million achieved for the preceding quarter ended 31st, December, 2003.</t>
  </si>
  <si>
    <t>major festivals, long school holidays and sale-seasons in the second quarter.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</si>
</sst>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1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3" fillId="0" borderId="3" xfId="0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3" fillId="0" borderId="5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4" fillId="0" borderId="2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40" fontId="3" fillId="0" borderId="3" xfId="15" applyNumberFormat="1" applyFont="1" applyFill="1" applyBorder="1" applyAlignment="1">
      <alignment horizontal="center"/>
    </xf>
    <xf numFmtId="40" fontId="4" fillId="0" borderId="3" xfId="15" applyNumberFormat="1" applyFont="1" applyFill="1" applyBorder="1" applyAlignment="1">
      <alignment horizontal="center"/>
    </xf>
    <xf numFmtId="38" fontId="3" fillId="0" borderId="0" xfId="15" applyNumberFormat="1" applyFont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6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Border="1" applyAlignment="1" quotePrefix="1">
      <alignment horizontal="center"/>
    </xf>
    <xf numFmtId="38" fontId="4" fillId="0" borderId="0" xfId="0" applyNumberFormat="1" applyFont="1" applyFill="1" applyAlignment="1" quotePrefix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4" fillId="0" borderId="4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5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38" fontId="3" fillId="0" borderId="0" xfId="15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0" xfId="15" applyNumberFormat="1" applyFont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0" fontId="7" fillId="0" borderId="0" xfId="15" applyNumberFormat="1" applyFont="1" applyFill="1" applyBorder="1" applyAlignment="1">
      <alignment horizontal="center"/>
    </xf>
    <xf numFmtId="40" fontId="6" fillId="0" borderId="3" xfId="15" applyNumberFormat="1" applyFont="1" applyFill="1" applyBorder="1" applyAlignment="1">
      <alignment horizontal="center"/>
    </xf>
    <xf numFmtId="40" fontId="7" fillId="0" borderId="3" xfId="15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3" fontId="4" fillId="0" borderId="0" xfId="15" applyFont="1" applyFill="1" applyAlignment="1">
      <alignment/>
    </xf>
    <xf numFmtId="178" fontId="4" fillId="0" borderId="0" xfId="21" applyNumberFormat="1" applyFont="1" applyFill="1" applyAlignment="1">
      <alignment/>
    </xf>
    <xf numFmtId="43" fontId="8" fillId="0" borderId="0" xfId="15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43" fontId="4" fillId="0" borderId="3" xfId="15" applyFont="1" applyFill="1" applyBorder="1" applyAlignment="1">
      <alignment horizontal="center"/>
    </xf>
    <xf numFmtId="38" fontId="3" fillId="0" borderId="2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40" fontId="4" fillId="0" borderId="0" xfId="15" applyNumberFormat="1" applyFont="1" applyFill="1" applyAlignment="1">
      <alignment horizontal="center"/>
    </xf>
    <xf numFmtId="40" fontId="4" fillId="0" borderId="0" xfId="15" applyNumberFormat="1" applyFont="1" applyFill="1" applyBorder="1" applyAlignment="1">
      <alignment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4" fillId="0" borderId="0" xfId="15" applyNumberFormat="1" applyFont="1" applyFill="1" applyAlignment="1" quotePrefix="1">
      <alignment horizontal="center"/>
    </xf>
    <xf numFmtId="38" fontId="3" fillId="0" borderId="8" xfId="15" applyNumberFormat="1" applyFont="1" applyFill="1" applyBorder="1" applyAlignment="1">
      <alignment horizontal="center"/>
    </xf>
    <xf numFmtId="38" fontId="4" fillId="0" borderId="8" xfId="15" applyNumberFormat="1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38" fontId="4" fillId="0" borderId="9" xfId="15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5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16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9.28125" style="66" customWidth="1"/>
    <col min="2" max="2" width="25.28125" style="66" customWidth="1"/>
    <col min="3" max="6" width="9.140625" style="66" customWidth="1"/>
    <col min="7" max="7" width="11.7109375" style="66" customWidth="1"/>
    <col min="8" max="16384" width="9.140625" style="66" customWidth="1"/>
  </cols>
  <sheetData>
    <row r="1" spans="1:8" ht="12">
      <c r="A1" s="5" t="s">
        <v>210</v>
      </c>
      <c r="B1" s="2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205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53</v>
      </c>
      <c r="B6" s="3"/>
      <c r="C6" s="3" t="s">
        <v>54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44</v>
      </c>
      <c r="B8" s="3"/>
      <c r="C8" s="4" t="s">
        <v>52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43</v>
      </c>
      <c r="B10" s="3"/>
      <c r="C10" s="4" t="s">
        <v>51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42</v>
      </c>
      <c r="B12" s="3"/>
      <c r="C12" s="4" t="s">
        <v>50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41</v>
      </c>
      <c r="B14" s="3"/>
      <c r="C14" s="3" t="s">
        <v>49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45</v>
      </c>
      <c r="B16" s="3"/>
      <c r="C16" s="3" t="s">
        <v>48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206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207</v>
      </c>
      <c r="B22" s="3"/>
      <c r="C22" s="3" t="s">
        <v>269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47</v>
      </c>
      <c r="B24" s="3"/>
      <c r="C24" s="3" t="s">
        <v>270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2">
      <c r="A26" s="2" t="s">
        <v>46</v>
      </c>
      <c r="B26" s="3"/>
      <c r="C26" s="3" t="s">
        <v>211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208</v>
      </c>
      <c r="B28" s="3"/>
      <c r="C28" s="3" t="s">
        <v>209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3"/>
  <sheetViews>
    <sheetView zoomScale="75" zoomScaleNormal="75" workbookViewId="0" topLeftCell="A1">
      <selection activeCell="J15" sqref="J15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2.7109375" style="2" customWidth="1"/>
    <col min="12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4" spans="1:2" ht="12">
      <c r="A4" s="8" t="s">
        <v>85</v>
      </c>
      <c r="B4" s="9"/>
    </row>
    <row r="5" spans="1:2" ht="12">
      <c r="A5" s="8" t="s">
        <v>271</v>
      </c>
      <c r="B5" s="9"/>
    </row>
    <row r="6" ht="12.75" thickBot="1"/>
    <row r="7" spans="3:9" ht="12">
      <c r="C7" s="97" t="s">
        <v>243</v>
      </c>
      <c r="D7" s="98"/>
      <c r="E7" s="99"/>
      <c r="G7" s="97" t="s">
        <v>275</v>
      </c>
      <c r="H7" s="98"/>
      <c r="I7" s="99"/>
    </row>
    <row r="8" spans="3:9" ht="12.75" thickBot="1">
      <c r="C8" s="94" t="s">
        <v>86</v>
      </c>
      <c r="D8" s="95"/>
      <c r="E8" s="96"/>
      <c r="F8" s="7"/>
      <c r="G8" s="94" t="s">
        <v>272</v>
      </c>
      <c r="H8" s="95"/>
      <c r="I8" s="96"/>
    </row>
    <row r="9" spans="5:9" ht="12">
      <c r="E9" s="1" t="s">
        <v>234</v>
      </c>
      <c r="I9" s="1" t="s">
        <v>234</v>
      </c>
    </row>
    <row r="10" spans="3:9" ht="12">
      <c r="C10" s="7" t="s">
        <v>0</v>
      </c>
      <c r="D10" s="1"/>
      <c r="E10" s="1" t="s">
        <v>173</v>
      </c>
      <c r="G10" s="7" t="s">
        <v>0</v>
      </c>
      <c r="H10" s="1"/>
      <c r="I10" s="1" t="s">
        <v>173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">
      <c r="C14" s="7" t="s">
        <v>273</v>
      </c>
      <c r="D14" s="1"/>
      <c r="E14" s="1" t="s">
        <v>274</v>
      </c>
      <c r="G14" s="7" t="str">
        <f>C14</f>
        <v>31/03/2004</v>
      </c>
      <c r="H14" s="1"/>
      <c r="I14" s="1" t="str">
        <f>E14</f>
        <v>31/03/2003</v>
      </c>
    </row>
    <row r="15" spans="2:9" ht="12">
      <c r="B15" s="1" t="s">
        <v>280</v>
      </c>
      <c r="C15" s="7" t="s">
        <v>5</v>
      </c>
      <c r="D15" s="1"/>
      <c r="E15" s="1" t="s">
        <v>5</v>
      </c>
      <c r="G15" s="7" t="s">
        <v>5</v>
      </c>
      <c r="H15" s="1"/>
      <c r="I15" s="1" t="s">
        <v>5</v>
      </c>
    </row>
    <row r="16" spans="3:7" ht="12">
      <c r="C16" s="7"/>
      <c r="G16" s="5"/>
    </row>
    <row r="17" spans="1:12" ht="12.75" thickBot="1">
      <c r="A17" s="2" t="s">
        <v>88</v>
      </c>
      <c r="B17" s="1" t="s">
        <v>341</v>
      </c>
      <c r="C17" s="10">
        <v>14014</v>
      </c>
      <c r="D17" s="11"/>
      <c r="E17" s="12">
        <v>13674</v>
      </c>
      <c r="F17" s="13"/>
      <c r="G17" s="10">
        <v>62562</v>
      </c>
      <c r="H17" s="11"/>
      <c r="I17" s="12">
        <v>60841</v>
      </c>
      <c r="L17" s="11"/>
    </row>
    <row r="18" spans="3:12" ht="12.75" thickTop="1">
      <c r="C18" s="14"/>
      <c r="D18" s="11"/>
      <c r="E18" s="13"/>
      <c r="F18" s="13"/>
      <c r="G18" s="14"/>
      <c r="H18" s="11"/>
      <c r="I18" s="13"/>
      <c r="L18" s="11"/>
    </row>
    <row r="19" spans="1:12" ht="12">
      <c r="A19" s="2" t="s">
        <v>89</v>
      </c>
      <c r="C19" s="14">
        <v>4726</v>
      </c>
      <c r="D19" s="11"/>
      <c r="E19" s="13">
        <v>4129</v>
      </c>
      <c r="F19" s="13"/>
      <c r="G19" s="14">
        <v>24574</v>
      </c>
      <c r="H19" s="11"/>
      <c r="I19" s="13">
        <v>23772</v>
      </c>
      <c r="L19" s="11"/>
    </row>
    <row r="20" spans="1:12" ht="12">
      <c r="A20" s="2" t="s">
        <v>55</v>
      </c>
      <c r="C20" s="15">
        <f>C19/C17</f>
        <v>0.33723419437705154</v>
      </c>
      <c r="D20" s="16"/>
      <c r="E20" s="17">
        <f>E19/E17</f>
        <v>0.30195992394324994</v>
      </c>
      <c r="F20" s="17"/>
      <c r="G20" s="15">
        <f>G19/G17</f>
        <v>0.39279434800677726</v>
      </c>
      <c r="I20" s="17">
        <f>I19/I17</f>
        <v>0.39072336089150406</v>
      </c>
      <c r="L20" s="11"/>
    </row>
    <row r="21" spans="3:12" ht="12">
      <c r="C21" s="15"/>
      <c r="D21" s="16"/>
      <c r="E21" s="17"/>
      <c r="F21" s="17"/>
      <c r="G21" s="15"/>
      <c r="I21" s="17"/>
      <c r="L21" s="11"/>
    </row>
    <row r="22" spans="1:12" ht="12">
      <c r="A22" s="2" t="s">
        <v>90</v>
      </c>
      <c r="C22" s="67">
        <v>43</v>
      </c>
      <c r="E22" s="1">
        <v>10</v>
      </c>
      <c r="G22" s="7">
        <v>193</v>
      </c>
      <c r="I22" s="1">
        <v>267</v>
      </c>
      <c r="L22" s="11"/>
    </row>
    <row r="23" spans="3:12" ht="12">
      <c r="C23" s="14"/>
      <c r="D23" s="11"/>
      <c r="E23" s="13"/>
      <c r="F23" s="13"/>
      <c r="G23" s="14"/>
      <c r="H23" s="11"/>
      <c r="I23" s="13"/>
      <c r="L23" s="11"/>
    </row>
    <row r="24" spans="1:12" ht="12">
      <c r="A24" s="2" t="s">
        <v>91</v>
      </c>
      <c r="C24" s="18">
        <f>-4092-1000</f>
        <v>-5092</v>
      </c>
      <c r="D24" s="11"/>
      <c r="E24" s="19">
        <v>-5133</v>
      </c>
      <c r="F24" s="13"/>
      <c r="G24" s="18">
        <f>-14769-1000</f>
        <v>-15769</v>
      </c>
      <c r="H24" s="11"/>
      <c r="I24" s="19">
        <v>-15646</v>
      </c>
      <c r="L24" s="11"/>
    </row>
    <row r="25" spans="3:12" ht="12">
      <c r="C25" s="14"/>
      <c r="D25" s="11"/>
      <c r="E25" s="13"/>
      <c r="F25" s="13"/>
      <c r="G25" s="14"/>
      <c r="H25" s="11"/>
      <c r="I25" s="13"/>
      <c r="L25" s="11"/>
    </row>
    <row r="26" spans="1:12" ht="12">
      <c r="A26" s="2" t="s">
        <v>92</v>
      </c>
      <c r="C26" s="14">
        <f>C19+C22+C24</f>
        <v>-323</v>
      </c>
      <c r="D26" s="11"/>
      <c r="E26" s="13">
        <f>E19+E22+E24</f>
        <v>-994</v>
      </c>
      <c r="F26" s="13"/>
      <c r="G26" s="14">
        <f>G19+G22+G24</f>
        <v>8998</v>
      </c>
      <c r="H26" s="11"/>
      <c r="I26" s="13">
        <f>I19+I22+I24</f>
        <v>8393</v>
      </c>
      <c r="L26" s="11"/>
    </row>
    <row r="27" spans="3:12" ht="12">
      <c r="C27" s="14"/>
      <c r="D27" s="11"/>
      <c r="E27" s="13"/>
      <c r="F27" s="13"/>
      <c r="G27" s="14"/>
      <c r="H27" s="11"/>
      <c r="I27" s="13"/>
      <c r="L27" s="11"/>
    </row>
    <row r="28" spans="1:12" ht="12">
      <c r="A28" s="2" t="s">
        <v>93</v>
      </c>
      <c r="C28" s="18">
        <v>-1143</v>
      </c>
      <c r="D28" s="11"/>
      <c r="E28" s="19">
        <v>-782</v>
      </c>
      <c r="F28" s="13"/>
      <c r="G28" s="18">
        <v>-2930</v>
      </c>
      <c r="H28" s="11"/>
      <c r="I28" s="19">
        <v>-2990</v>
      </c>
      <c r="L28" s="11"/>
    </row>
    <row r="29" spans="3:12" ht="12">
      <c r="C29" s="14"/>
      <c r="D29" s="11"/>
      <c r="E29" s="13"/>
      <c r="F29" s="13"/>
      <c r="G29" s="14"/>
      <c r="H29" s="11"/>
      <c r="I29" s="13"/>
      <c r="L29" s="11"/>
    </row>
    <row r="30" spans="1:12" ht="12">
      <c r="A30" s="2" t="s">
        <v>143</v>
      </c>
      <c r="C30" s="14">
        <f>C26+C28</f>
        <v>-1466</v>
      </c>
      <c r="D30" s="11"/>
      <c r="E30" s="13">
        <f>E26+E28</f>
        <v>-1776</v>
      </c>
      <c r="F30" s="13"/>
      <c r="G30" s="14">
        <f>G26+G28</f>
        <v>6068</v>
      </c>
      <c r="H30" s="11"/>
      <c r="I30" s="13">
        <f>I26+I28</f>
        <v>5403</v>
      </c>
      <c r="L30" s="11"/>
    </row>
    <row r="31" spans="3:12" ht="12">
      <c r="C31" s="14"/>
      <c r="D31" s="11"/>
      <c r="E31" s="13"/>
      <c r="F31" s="13"/>
      <c r="G31" s="15"/>
      <c r="H31" s="11"/>
      <c r="I31" s="13"/>
      <c r="L31" s="11"/>
    </row>
    <row r="32" spans="1:12" ht="12">
      <c r="A32" s="2" t="s">
        <v>94</v>
      </c>
      <c r="B32" s="1" t="s">
        <v>342</v>
      </c>
      <c r="C32" s="18">
        <f>1360-1380</f>
        <v>-20</v>
      </c>
      <c r="D32" s="11"/>
      <c r="E32" s="19">
        <f>25-18</f>
        <v>7</v>
      </c>
      <c r="F32" s="13"/>
      <c r="G32" s="18">
        <v>-1380</v>
      </c>
      <c r="H32" s="11"/>
      <c r="I32" s="19">
        <f>-90-1261</f>
        <v>-1351</v>
      </c>
      <c r="L32" s="11"/>
    </row>
    <row r="33" spans="3:12" ht="12">
      <c r="C33" s="14"/>
      <c r="D33" s="11"/>
      <c r="E33" s="13"/>
      <c r="F33" s="13"/>
      <c r="G33" s="15"/>
      <c r="H33" s="11"/>
      <c r="I33" s="15"/>
      <c r="L33" s="11"/>
    </row>
    <row r="34" spans="1:12" ht="12">
      <c r="A34" s="2" t="s">
        <v>142</v>
      </c>
      <c r="C34" s="14">
        <f>C30+C32</f>
        <v>-1486</v>
      </c>
      <c r="D34" s="11"/>
      <c r="E34" s="13">
        <f>E30+E32</f>
        <v>-1769</v>
      </c>
      <c r="F34" s="13"/>
      <c r="G34" s="14">
        <f>G30+G32</f>
        <v>4688</v>
      </c>
      <c r="H34" s="11"/>
      <c r="I34" s="13">
        <f>I30+I32</f>
        <v>4052</v>
      </c>
      <c r="L34" s="11"/>
    </row>
    <row r="35" spans="3:12" ht="12">
      <c r="C35" s="14"/>
      <c r="D35" s="11"/>
      <c r="E35" s="13"/>
      <c r="F35" s="13"/>
      <c r="G35" s="14"/>
      <c r="H35" s="11"/>
      <c r="I35" s="13"/>
      <c r="L35" s="11"/>
    </row>
    <row r="36" spans="1:12" ht="12">
      <c r="A36" s="2" t="s">
        <v>25</v>
      </c>
      <c r="C36" s="18">
        <f>45-32</f>
        <v>13</v>
      </c>
      <c r="D36" s="11"/>
      <c r="E36" s="19">
        <v>20</v>
      </c>
      <c r="F36" s="13"/>
      <c r="G36" s="18">
        <v>-32</v>
      </c>
      <c r="H36" s="11"/>
      <c r="I36" s="19">
        <v>-12</v>
      </c>
      <c r="L36" s="11"/>
    </row>
    <row r="37" spans="3:12" ht="12">
      <c r="C37" s="14"/>
      <c r="D37" s="11"/>
      <c r="E37" s="13"/>
      <c r="F37" s="13"/>
      <c r="G37" s="14"/>
      <c r="H37" s="11"/>
      <c r="I37" s="13"/>
      <c r="L37" s="11"/>
    </row>
    <row r="38" spans="1:12" ht="12.75" thickBot="1">
      <c r="A38" s="2" t="s">
        <v>100</v>
      </c>
      <c r="C38" s="20">
        <f>C34+C36</f>
        <v>-1473</v>
      </c>
      <c r="D38" s="11"/>
      <c r="E38" s="21">
        <f>E34+E36</f>
        <v>-1749</v>
      </c>
      <c r="F38" s="13"/>
      <c r="G38" s="20">
        <f>G34+G36</f>
        <v>4656</v>
      </c>
      <c r="H38" s="11"/>
      <c r="I38" s="21">
        <f>I34+I36</f>
        <v>4040</v>
      </c>
      <c r="L38" s="11"/>
    </row>
    <row r="39" spans="3:9" ht="12">
      <c r="C39" s="14"/>
      <c r="D39" s="11"/>
      <c r="E39" s="13"/>
      <c r="F39" s="13"/>
      <c r="G39" s="14"/>
      <c r="H39" s="11"/>
      <c r="I39" s="13"/>
    </row>
    <row r="40" spans="1:9" ht="12">
      <c r="A40" s="2" t="s">
        <v>95</v>
      </c>
      <c r="C40" s="14"/>
      <c r="D40" s="11"/>
      <c r="E40" s="13"/>
      <c r="F40" s="13"/>
      <c r="G40" s="14"/>
      <c r="H40" s="11"/>
      <c r="I40" s="13"/>
    </row>
    <row r="41" spans="1:9" ht="12">
      <c r="A41" s="22" t="s">
        <v>96</v>
      </c>
      <c r="B41" s="1" t="s">
        <v>343</v>
      </c>
      <c r="C41" s="74">
        <v>-7.37</v>
      </c>
      <c r="D41" s="68"/>
      <c r="E41" s="69">
        <v>-8.74</v>
      </c>
      <c r="F41" s="69"/>
      <c r="G41" s="74">
        <v>23.28</v>
      </c>
      <c r="I41" s="69">
        <v>20.2</v>
      </c>
    </row>
    <row r="42" spans="1:9" ht="12.75" thickBot="1">
      <c r="A42" s="22" t="s">
        <v>97</v>
      </c>
      <c r="B42" s="1" t="s">
        <v>343</v>
      </c>
      <c r="C42" s="70">
        <v>-7.26</v>
      </c>
      <c r="D42" s="68"/>
      <c r="E42" s="71">
        <v>-8.62</v>
      </c>
      <c r="F42" s="69"/>
      <c r="G42" s="70">
        <v>22.96</v>
      </c>
      <c r="H42" s="11"/>
      <c r="I42" s="71">
        <v>19.92</v>
      </c>
    </row>
    <row r="43" spans="3:9" ht="12">
      <c r="C43" s="13"/>
      <c r="D43" s="11"/>
      <c r="E43" s="13"/>
      <c r="F43" s="13"/>
      <c r="G43" s="11"/>
      <c r="H43" s="11"/>
      <c r="I43" s="11"/>
    </row>
    <row r="44" spans="3:9" ht="12">
      <c r="C44" s="13"/>
      <c r="D44" s="11"/>
      <c r="E44" s="13"/>
      <c r="F44" s="13"/>
      <c r="G44" s="11"/>
      <c r="H44" s="11"/>
      <c r="I44" s="11"/>
    </row>
    <row r="45" spans="3:9" ht="12">
      <c r="C45" s="23"/>
      <c r="D45" s="11"/>
      <c r="E45" s="13"/>
      <c r="F45" s="13"/>
      <c r="G45" s="34"/>
      <c r="H45" s="11"/>
      <c r="I45" s="11"/>
    </row>
    <row r="46" spans="3:9" ht="12">
      <c r="C46" s="23"/>
      <c r="D46" s="11"/>
      <c r="E46" s="13"/>
      <c r="F46" s="13"/>
      <c r="G46" s="34"/>
      <c r="H46" s="11"/>
      <c r="I46" s="11"/>
    </row>
    <row r="47" spans="3:9" ht="12">
      <c r="C47" s="13"/>
      <c r="D47" s="11"/>
      <c r="E47" s="13"/>
      <c r="F47" s="13"/>
      <c r="G47" s="11"/>
      <c r="H47" s="11"/>
      <c r="I47" s="11"/>
    </row>
    <row r="48" spans="3:9" ht="12">
      <c r="C48" s="13"/>
      <c r="D48" s="11"/>
      <c r="E48" s="13"/>
      <c r="F48" s="13"/>
      <c r="G48" s="11"/>
      <c r="H48" s="11"/>
      <c r="I48" s="11"/>
    </row>
    <row r="49" spans="3:9" ht="12">
      <c r="C49" s="13"/>
      <c r="D49" s="11"/>
      <c r="E49" s="13"/>
      <c r="F49" s="13"/>
      <c r="G49" s="11"/>
      <c r="H49" s="11"/>
      <c r="I49" s="11"/>
    </row>
    <row r="50" spans="3:9" ht="12">
      <c r="C50" s="13"/>
      <c r="D50" s="11"/>
      <c r="E50" s="13"/>
      <c r="F50" s="13"/>
      <c r="G50" s="11"/>
      <c r="H50" s="11"/>
      <c r="I50" s="11"/>
    </row>
    <row r="51" spans="3:9" ht="12">
      <c r="C51" s="13"/>
      <c r="D51" s="11"/>
      <c r="E51" s="13"/>
      <c r="F51" s="13"/>
      <c r="G51" s="11"/>
      <c r="H51" s="11"/>
      <c r="I51" s="11"/>
    </row>
    <row r="52" spans="3:9" ht="12">
      <c r="C52" s="13"/>
      <c r="D52" s="11"/>
      <c r="E52" s="13"/>
      <c r="F52" s="13"/>
      <c r="G52" s="11"/>
      <c r="H52" s="11"/>
      <c r="I52" s="11"/>
    </row>
    <row r="53" spans="1:9" ht="12">
      <c r="A53" s="100" t="s">
        <v>84</v>
      </c>
      <c r="B53" s="100"/>
      <c r="C53" s="100"/>
      <c r="D53" s="100"/>
      <c r="E53" s="100"/>
      <c r="F53" s="100"/>
      <c r="G53" s="100"/>
      <c r="H53" s="100"/>
      <c r="I53" s="100"/>
    </row>
    <row r="54" spans="3:9" ht="12">
      <c r="C54" s="13"/>
      <c r="D54" s="11"/>
      <c r="E54" s="13"/>
      <c r="F54" s="13"/>
      <c r="G54" s="11"/>
      <c r="H54" s="11"/>
      <c r="I54" s="11"/>
    </row>
    <row r="55" spans="3:9" ht="12">
      <c r="C55" s="13"/>
      <c r="D55" s="11"/>
      <c r="E55" s="13"/>
      <c r="F55" s="13"/>
      <c r="G55" s="11"/>
      <c r="H55" s="11"/>
      <c r="I55" s="11"/>
    </row>
    <row r="56" spans="3:9" ht="12">
      <c r="C56" s="13"/>
      <c r="D56" s="11"/>
      <c r="E56" s="13"/>
      <c r="F56" s="13"/>
      <c r="G56" s="11"/>
      <c r="H56" s="11"/>
      <c r="I56" s="11"/>
    </row>
    <row r="57" spans="3:9" ht="12">
      <c r="C57" s="13"/>
      <c r="D57" s="11"/>
      <c r="E57" s="13"/>
      <c r="F57" s="13"/>
      <c r="G57" s="11"/>
      <c r="H57" s="11"/>
      <c r="I57" s="11"/>
    </row>
    <row r="58" spans="3:9" ht="12">
      <c r="C58" s="13"/>
      <c r="D58" s="11"/>
      <c r="E58" s="13"/>
      <c r="F58" s="13"/>
      <c r="G58" s="11"/>
      <c r="H58" s="11"/>
      <c r="I58" s="11"/>
    </row>
    <row r="59" spans="3:9" ht="12">
      <c r="C59" s="13"/>
      <c r="D59" s="11"/>
      <c r="E59" s="13"/>
      <c r="F59" s="13"/>
      <c r="G59" s="11"/>
      <c r="H59" s="11"/>
      <c r="I59" s="11"/>
    </row>
    <row r="60" spans="3:9" ht="12">
      <c r="C60" s="13"/>
      <c r="D60" s="11"/>
      <c r="E60" s="13"/>
      <c r="F60" s="13"/>
      <c r="G60" s="11"/>
      <c r="H60" s="11"/>
      <c r="I60" s="11"/>
    </row>
    <row r="61" spans="3:9" ht="12">
      <c r="C61" s="13"/>
      <c r="D61" s="11"/>
      <c r="E61" s="13"/>
      <c r="F61" s="13"/>
      <c r="G61" s="11"/>
      <c r="H61" s="11"/>
      <c r="I61" s="11"/>
    </row>
    <row r="62" spans="3:9" ht="12">
      <c r="C62" s="13"/>
      <c r="D62" s="11"/>
      <c r="E62" s="13"/>
      <c r="F62" s="13"/>
      <c r="G62" s="11"/>
      <c r="H62" s="11"/>
      <c r="I62" s="11"/>
    </row>
    <row r="63" spans="3:9" ht="12">
      <c r="C63" s="13"/>
      <c r="D63" s="11"/>
      <c r="E63" s="13"/>
      <c r="F63" s="13"/>
      <c r="G63" s="11"/>
      <c r="H63" s="11"/>
      <c r="I63" s="11"/>
    </row>
    <row r="64" spans="3:9" ht="12">
      <c r="C64" s="13"/>
      <c r="D64" s="11"/>
      <c r="E64" s="13"/>
      <c r="F64" s="13"/>
      <c r="G64" s="11"/>
      <c r="H64" s="11"/>
      <c r="I64" s="11"/>
    </row>
    <row r="65" spans="3:9" ht="12">
      <c r="C65" s="13"/>
      <c r="D65" s="11"/>
      <c r="E65" s="13"/>
      <c r="F65" s="13"/>
      <c r="G65" s="11"/>
      <c r="H65" s="11"/>
      <c r="I65" s="11"/>
    </row>
    <row r="66" spans="3:9" ht="12">
      <c r="C66" s="13"/>
      <c r="D66" s="11"/>
      <c r="E66" s="13"/>
      <c r="F66" s="13"/>
      <c r="G66" s="11"/>
      <c r="H66" s="11"/>
      <c r="I66" s="11"/>
    </row>
    <row r="67" spans="3:9" ht="12">
      <c r="C67" s="13"/>
      <c r="D67" s="11"/>
      <c r="E67" s="13"/>
      <c r="F67" s="13"/>
      <c r="G67" s="11"/>
      <c r="H67" s="11"/>
      <c r="I67" s="11"/>
    </row>
    <row r="68" spans="3:9" ht="12">
      <c r="C68" s="13"/>
      <c r="D68" s="11"/>
      <c r="E68" s="13"/>
      <c r="F68" s="13"/>
      <c r="G68" s="11"/>
      <c r="H68" s="11"/>
      <c r="I68" s="11"/>
    </row>
    <row r="69" spans="3:9" ht="12">
      <c r="C69" s="13"/>
      <c r="D69" s="11"/>
      <c r="E69" s="13"/>
      <c r="F69" s="13"/>
      <c r="G69" s="11"/>
      <c r="H69" s="11"/>
      <c r="I69" s="11"/>
    </row>
    <row r="70" spans="3:9" ht="12">
      <c r="C70" s="13"/>
      <c r="D70" s="11"/>
      <c r="E70" s="13"/>
      <c r="F70" s="13"/>
      <c r="G70" s="11"/>
      <c r="H70" s="11"/>
      <c r="I70" s="11"/>
    </row>
    <row r="71" spans="3:9" ht="12">
      <c r="C71" s="13"/>
      <c r="D71" s="11"/>
      <c r="E71" s="13"/>
      <c r="F71" s="13"/>
      <c r="G71" s="11"/>
      <c r="H71" s="11"/>
      <c r="I71" s="11"/>
    </row>
    <row r="72" spans="3:9" ht="12">
      <c r="C72" s="13"/>
      <c r="D72" s="11"/>
      <c r="E72" s="13"/>
      <c r="F72" s="13"/>
      <c r="G72" s="11"/>
      <c r="H72" s="11"/>
      <c r="I72" s="11"/>
    </row>
    <row r="73" spans="3:9" ht="12">
      <c r="C73" s="13"/>
      <c r="D73" s="11"/>
      <c r="E73" s="13"/>
      <c r="F73" s="13"/>
      <c r="G73" s="11"/>
      <c r="H73" s="11"/>
      <c r="I73" s="11"/>
    </row>
    <row r="74" spans="3:9" ht="12">
      <c r="C74" s="13"/>
      <c r="D74" s="11"/>
      <c r="E74" s="13"/>
      <c r="F74" s="13"/>
      <c r="G74" s="11"/>
      <c r="H74" s="11"/>
      <c r="I74" s="11"/>
    </row>
    <row r="75" spans="3:9" ht="12">
      <c r="C75" s="13"/>
      <c r="D75" s="11"/>
      <c r="E75" s="13"/>
      <c r="F75" s="13"/>
      <c r="G75" s="11"/>
      <c r="H75" s="11"/>
      <c r="I75" s="11"/>
    </row>
    <row r="76" spans="3:9" ht="12">
      <c r="C76" s="13"/>
      <c r="D76" s="11"/>
      <c r="E76" s="13"/>
      <c r="F76" s="13"/>
      <c r="G76" s="11"/>
      <c r="H76" s="11"/>
      <c r="I76" s="11"/>
    </row>
    <row r="77" spans="3:9" ht="12">
      <c r="C77" s="13"/>
      <c r="D77" s="11"/>
      <c r="E77" s="13"/>
      <c r="F77" s="13"/>
      <c r="G77" s="11"/>
      <c r="H77" s="11"/>
      <c r="I77" s="11"/>
    </row>
    <row r="78" spans="3:9" ht="12">
      <c r="C78" s="13"/>
      <c r="D78" s="11"/>
      <c r="E78" s="13"/>
      <c r="F78" s="13"/>
      <c r="G78" s="11"/>
      <c r="H78" s="11"/>
      <c r="I78" s="11"/>
    </row>
    <row r="79" spans="3:9" ht="12">
      <c r="C79" s="13"/>
      <c r="D79" s="11"/>
      <c r="E79" s="13"/>
      <c r="F79" s="13"/>
      <c r="G79" s="11"/>
      <c r="H79" s="11"/>
      <c r="I79" s="11"/>
    </row>
    <row r="80" spans="3:9" ht="12">
      <c r="C80" s="13"/>
      <c r="D80" s="11"/>
      <c r="E80" s="13"/>
      <c r="F80" s="13"/>
      <c r="G80" s="11"/>
      <c r="H80" s="11"/>
      <c r="I80" s="11"/>
    </row>
    <row r="81" spans="3:9" ht="12">
      <c r="C81" s="13"/>
      <c r="D81" s="11"/>
      <c r="E81" s="13"/>
      <c r="F81" s="13"/>
      <c r="G81" s="11"/>
      <c r="H81" s="11"/>
      <c r="I81" s="11"/>
    </row>
    <row r="82" spans="3:9" ht="12">
      <c r="C82" s="13"/>
      <c r="D82" s="11"/>
      <c r="E82" s="13"/>
      <c r="F82" s="13"/>
      <c r="G82" s="11"/>
      <c r="H82" s="11"/>
      <c r="I82" s="11"/>
    </row>
    <row r="83" spans="3:9" ht="12">
      <c r="C83" s="13"/>
      <c r="D83" s="11"/>
      <c r="E83" s="13"/>
      <c r="F83" s="13"/>
      <c r="G83" s="11"/>
      <c r="H83" s="11"/>
      <c r="I83" s="11"/>
    </row>
    <row r="84" spans="3:9" ht="12">
      <c r="C84" s="13"/>
      <c r="D84" s="11"/>
      <c r="E84" s="13"/>
      <c r="F84" s="13"/>
      <c r="G84" s="11"/>
      <c r="H84" s="11"/>
      <c r="I84" s="11"/>
    </row>
    <row r="85" spans="3:9" ht="12">
      <c r="C85" s="13"/>
      <c r="D85" s="11"/>
      <c r="E85" s="13"/>
      <c r="F85" s="13"/>
      <c r="G85" s="11"/>
      <c r="H85" s="11"/>
      <c r="I85" s="11"/>
    </row>
    <row r="86" spans="3:9" ht="12">
      <c r="C86" s="13"/>
      <c r="D86" s="11"/>
      <c r="E86" s="13"/>
      <c r="F86" s="13"/>
      <c r="G86" s="11"/>
      <c r="H86" s="11"/>
      <c r="I86" s="11"/>
    </row>
    <row r="87" spans="3:9" ht="12">
      <c r="C87" s="13"/>
      <c r="D87" s="11"/>
      <c r="E87" s="13"/>
      <c r="F87" s="13"/>
      <c r="G87" s="11"/>
      <c r="H87" s="11"/>
      <c r="I87" s="11"/>
    </row>
    <row r="88" spans="3:9" ht="12">
      <c r="C88" s="13"/>
      <c r="D88" s="11"/>
      <c r="E88" s="13"/>
      <c r="F88" s="13"/>
      <c r="G88" s="11"/>
      <c r="H88" s="11"/>
      <c r="I88" s="11"/>
    </row>
    <row r="89" spans="3:9" ht="12">
      <c r="C89" s="13"/>
      <c r="D89" s="11"/>
      <c r="E89" s="13"/>
      <c r="F89" s="13"/>
      <c r="G89" s="11"/>
      <c r="H89" s="11"/>
      <c r="I89" s="11"/>
    </row>
    <row r="90" spans="3:9" ht="12">
      <c r="C90" s="13"/>
      <c r="D90" s="11"/>
      <c r="E90" s="13"/>
      <c r="F90" s="13"/>
      <c r="G90" s="11"/>
      <c r="H90" s="11"/>
      <c r="I90" s="11"/>
    </row>
    <row r="91" spans="3:9" ht="12">
      <c r="C91" s="13"/>
      <c r="D91" s="11"/>
      <c r="E91" s="13"/>
      <c r="F91" s="13"/>
      <c r="G91" s="11"/>
      <c r="H91" s="11"/>
      <c r="I91" s="11"/>
    </row>
    <row r="92" spans="3:9" ht="12">
      <c r="C92" s="13"/>
      <c r="D92" s="11"/>
      <c r="E92" s="13"/>
      <c r="F92" s="13"/>
      <c r="G92" s="11"/>
      <c r="H92" s="11"/>
      <c r="I92" s="11"/>
    </row>
    <row r="93" spans="3:9" ht="12">
      <c r="C93" s="13"/>
      <c r="D93" s="11"/>
      <c r="E93" s="13"/>
      <c r="F93" s="13"/>
      <c r="G93" s="11"/>
      <c r="H93" s="11"/>
      <c r="I93" s="11"/>
    </row>
    <row r="94" spans="3:9" ht="12">
      <c r="C94" s="13"/>
      <c r="D94" s="11"/>
      <c r="E94" s="13"/>
      <c r="F94" s="13"/>
      <c r="G94" s="11"/>
      <c r="H94" s="11"/>
      <c r="I94" s="11"/>
    </row>
    <row r="95" spans="3:9" ht="12">
      <c r="C95" s="13"/>
      <c r="D95" s="11"/>
      <c r="E95" s="13"/>
      <c r="F95" s="13"/>
      <c r="G95" s="11"/>
      <c r="H95" s="11"/>
      <c r="I95" s="11"/>
    </row>
    <row r="96" spans="3:9" ht="12">
      <c r="C96" s="13"/>
      <c r="D96" s="11"/>
      <c r="E96" s="13"/>
      <c r="F96" s="13"/>
      <c r="G96" s="11"/>
      <c r="H96" s="11"/>
      <c r="I96" s="11"/>
    </row>
    <row r="97" spans="3:9" ht="12">
      <c r="C97" s="13"/>
      <c r="D97" s="11"/>
      <c r="E97" s="13"/>
      <c r="F97" s="13"/>
      <c r="G97" s="11"/>
      <c r="H97" s="11"/>
      <c r="I97" s="11"/>
    </row>
    <row r="98" spans="3:9" ht="12">
      <c r="C98" s="13"/>
      <c r="D98" s="11"/>
      <c r="E98" s="13"/>
      <c r="F98" s="13"/>
      <c r="G98" s="11"/>
      <c r="H98" s="11"/>
      <c r="I98" s="11"/>
    </row>
    <row r="99" spans="3:9" ht="12">
      <c r="C99" s="13"/>
      <c r="D99" s="11"/>
      <c r="E99" s="13"/>
      <c r="F99" s="13"/>
      <c r="G99" s="11"/>
      <c r="H99" s="11"/>
      <c r="I99" s="11"/>
    </row>
    <row r="100" spans="3:9" ht="12">
      <c r="C100" s="13"/>
      <c r="D100" s="11"/>
      <c r="E100" s="13"/>
      <c r="F100" s="13"/>
      <c r="G100" s="11"/>
      <c r="H100" s="11"/>
      <c r="I100" s="11"/>
    </row>
    <row r="101" spans="3:9" ht="12">
      <c r="C101" s="13"/>
      <c r="D101" s="11"/>
      <c r="E101" s="13"/>
      <c r="F101" s="13"/>
      <c r="G101" s="11"/>
      <c r="H101" s="11"/>
      <c r="I101" s="11"/>
    </row>
    <row r="102" spans="3:9" ht="12">
      <c r="C102" s="13"/>
      <c r="D102" s="11"/>
      <c r="E102" s="13"/>
      <c r="F102" s="13"/>
      <c r="G102" s="11"/>
      <c r="H102" s="11"/>
      <c r="I102" s="11"/>
    </row>
    <row r="103" spans="3:9" ht="12">
      <c r="C103" s="13"/>
      <c r="D103" s="11"/>
      <c r="E103" s="13"/>
      <c r="F103" s="13"/>
      <c r="G103" s="11"/>
      <c r="H103" s="11"/>
      <c r="I103" s="11"/>
    </row>
    <row r="104" spans="3:9" ht="12">
      <c r="C104" s="13"/>
      <c r="D104" s="11"/>
      <c r="E104" s="13"/>
      <c r="F104" s="13"/>
      <c r="G104" s="11"/>
      <c r="H104" s="11"/>
      <c r="I104" s="11"/>
    </row>
    <row r="105" spans="3:9" ht="12">
      <c r="C105" s="13"/>
      <c r="D105" s="11"/>
      <c r="E105" s="13"/>
      <c r="F105" s="13"/>
      <c r="G105" s="11"/>
      <c r="H105" s="11"/>
      <c r="I105" s="11"/>
    </row>
    <row r="106" spans="3:9" ht="12">
      <c r="C106" s="13"/>
      <c r="D106" s="11"/>
      <c r="E106" s="13"/>
      <c r="F106" s="13"/>
      <c r="G106" s="11"/>
      <c r="H106" s="11"/>
      <c r="I106" s="11"/>
    </row>
    <row r="107" spans="3:9" ht="12">
      <c r="C107" s="13"/>
      <c r="D107" s="11"/>
      <c r="E107" s="13"/>
      <c r="F107" s="13"/>
      <c r="G107" s="11"/>
      <c r="H107" s="11"/>
      <c r="I107" s="11"/>
    </row>
    <row r="108" spans="3:9" ht="12">
      <c r="C108" s="13"/>
      <c r="D108" s="11"/>
      <c r="E108" s="13"/>
      <c r="F108" s="13"/>
      <c r="G108" s="11"/>
      <c r="H108" s="11"/>
      <c r="I108" s="11"/>
    </row>
    <row r="109" spans="3:9" ht="12">
      <c r="C109" s="13"/>
      <c r="D109" s="11"/>
      <c r="E109" s="13"/>
      <c r="F109" s="13"/>
      <c r="G109" s="11"/>
      <c r="H109" s="11"/>
      <c r="I109" s="11"/>
    </row>
    <row r="110" spans="3:9" ht="12">
      <c r="C110" s="13"/>
      <c r="D110" s="11"/>
      <c r="E110" s="13"/>
      <c r="F110" s="13"/>
      <c r="G110" s="11"/>
      <c r="H110" s="11"/>
      <c r="I110" s="11"/>
    </row>
    <row r="111" spans="3:9" ht="12">
      <c r="C111" s="13"/>
      <c r="D111" s="11"/>
      <c r="E111" s="13"/>
      <c r="F111" s="13"/>
      <c r="G111" s="11"/>
      <c r="H111" s="11"/>
      <c r="I111" s="11"/>
    </row>
    <row r="112" spans="3:9" ht="12">
      <c r="C112" s="13"/>
      <c r="D112" s="11"/>
      <c r="E112" s="13"/>
      <c r="F112" s="13"/>
      <c r="G112" s="11"/>
      <c r="H112" s="11"/>
      <c r="I112" s="11"/>
    </row>
    <row r="113" spans="3:9" ht="12">
      <c r="C113" s="13"/>
      <c r="D113" s="11"/>
      <c r="E113" s="13"/>
      <c r="F113" s="13"/>
      <c r="G113" s="11"/>
      <c r="H113" s="11"/>
      <c r="I113" s="11"/>
    </row>
    <row r="114" spans="3:9" ht="12">
      <c r="C114" s="13"/>
      <c r="D114" s="11"/>
      <c r="E114" s="13"/>
      <c r="F114" s="13"/>
      <c r="G114" s="11"/>
      <c r="H114" s="11"/>
      <c r="I114" s="11"/>
    </row>
    <row r="115" spans="3:9" ht="12">
      <c r="C115" s="13"/>
      <c r="D115" s="11"/>
      <c r="E115" s="13"/>
      <c r="F115" s="13"/>
      <c r="G115" s="11"/>
      <c r="H115" s="11"/>
      <c r="I115" s="11"/>
    </row>
    <row r="116" spans="3:9" ht="12">
      <c r="C116" s="13"/>
      <c r="D116" s="11"/>
      <c r="E116" s="13"/>
      <c r="F116" s="13"/>
      <c r="G116" s="11"/>
      <c r="H116" s="11"/>
      <c r="I116" s="11"/>
    </row>
    <row r="117" spans="3:9" ht="12">
      <c r="C117" s="13"/>
      <c r="D117" s="11"/>
      <c r="E117" s="13"/>
      <c r="F117" s="13"/>
      <c r="G117" s="11"/>
      <c r="H117" s="11"/>
      <c r="I117" s="11"/>
    </row>
    <row r="118" spans="3:9" ht="12">
      <c r="C118" s="13"/>
      <c r="D118" s="11"/>
      <c r="E118" s="13"/>
      <c r="F118" s="13"/>
      <c r="G118" s="11"/>
      <c r="H118" s="11"/>
      <c r="I118" s="11"/>
    </row>
    <row r="119" spans="3:9" ht="12">
      <c r="C119" s="13"/>
      <c r="D119" s="11"/>
      <c r="E119" s="13"/>
      <c r="F119" s="13"/>
      <c r="G119" s="11"/>
      <c r="H119" s="11"/>
      <c r="I119" s="11"/>
    </row>
    <row r="120" spans="3:9" ht="12">
      <c r="C120" s="13"/>
      <c r="D120" s="11"/>
      <c r="E120" s="13"/>
      <c r="F120" s="13"/>
      <c r="G120" s="11"/>
      <c r="H120" s="11"/>
      <c r="I120" s="11"/>
    </row>
    <row r="121" spans="3:9" ht="12">
      <c r="C121" s="13"/>
      <c r="D121" s="11"/>
      <c r="E121" s="13"/>
      <c r="F121" s="13"/>
      <c r="G121" s="11"/>
      <c r="H121" s="11"/>
      <c r="I121" s="11"/>
    </row>
    <row r="122" spans="3:9" ht="12">
      <c r="C122" s="13"/>
      <c r="D122" s="11"/>
      <c r="E122" s="13"/>
      <c r="F122" s="13"/>
      <c r="G122" s="11"/>
      <c r="H122" s="11"/>
      <c r="I122" s="11"/>
    </row>
    <row r="123" spans="3:9" ht="12">
      <c r="C123" s="13"/>
      <c r="D123" s="11"/>
      <c r="E123" s="13"/>
      <c r="F123" s="13"/>
      <c r="G123" s="11"/>
      <c r="H123" s="11"/>
      <c r="I123" s="11"/>
    </row>
    <row r="124" spans="3:9" ht="12">
      <c r="C124" s="13"/>
      <c r="D124" s="11"/>
      <c r="E124" s="13"/>
      <c r="F124" s="13"/>
      <c r="G124" s="11"/>
      <c r="H124" s="11"/>
      <c r="I124" s="11"/>
    </row>
    <row r="125" spans="3:9" ht="12">
      <c r="C125" s="13"/>
      <c r="D125" s="11"/>
      <c r="E125" s="13"/>
      <c r="F125" s="13"/>
      <c r="G125" s="11"/>
      <c r="H125" s="11"/>
      <c r="I125" s="11"/>
    </row>
    <row r="126" spans="3:9" ht="12">
      <c r="C126" s="13"/>
      <c r="D126" s="11"/>
      <c r="E126" s="13"/>
      <c r="F126" s="13"/>
      <c r="G126" s="11"/>
      <c r="H126" s="11"/>
      <c r="I126" s="11"/>
    </row>
    <row r="127" spans="3:9" ht="12">
      <c r="C127" s="13"/>
      <c r="D127" s="11"/>
      <c r="E127" s="13"/>
      <c r="F127" s="13"/>
      <c r="G127" s="11"/>
      <c r="H127" s="11"/>
      <c r="I127" s="11"/>
    </row>
    <row r="128" spans="3:9" ht="12">
      <c r="C128" s="13"/>
      <c r="D128" s="11"/>
      <c r="E128" s="13"/>
      <c r="F128" s="13"/>
      <c r="G128" s="11"/>
      <c r="H128" s="11"/>
      <c r="I128" s="11"/>
    </row>
    <row r="129" spans="3:9" ht="12">
      <c r="C129" s="13"/>
      <c r="D129" s="11"/>
      <c r="E129" s="13"/>
      <c r="F129" s="13"/>
      <c r="G129" s="11"/>
      <c r="H129" s="11"/>
      <c r="I129" s="11"/>
    </row>
    <row r="130" spans="3:9" ht="12">
      <c r="C130" s="13"/>
      <c r="D130" s="11"/>
      <c r="E130" s="13"/>
      <c r="F130" s="13"/>
      <c r="G130" s="11"/>
      <c r="H130" s="11"/>
      <c r="I130" s="11"/>
    </row>
    <row r="131" spans="3:9" ht="12">
      <c r="C131" s="13"/>
      <c r="D131" s="11"/>
      <c r="E131" s="13"/>
      <c r="F131" s="13"/>
      <c r="G131" s="11"/>
      <c r="H131" s="11"/>
      <c r="I131" s="11"/>
    </row>
    <row r="132" spans="3:9" ht="12">
      <c r="C132" s="13"/>
      <c r="D132" s="11"/>
      <c r="E132" s="13"/>
      <c r="F132" s="13"/>
      <c r="G132" s="11"/>
      <c r="H132" s="11"/>
      <c r="I132" s="11"/>
    </row>
    <row r="133" spans="3:9" ht="12">
      <c r="C133" s="13"/>
      <c r="D133" s="11"/>
      <c r="E133" s="13"/>
      <c r="F133" s="13"/>
      <c r="G133" s="11"/>
      <c r="H133" s="11"/>
      <c r="I133" s="11"/>
    </row>
    <row r="134" spans="3:9" ht="12">
      <c r="C134" s="13"/>
      <c r="D134" s="11"/>
      <c r="E134" s="13"/>
      <c r="F134" s="13"/>
      <c r="G134" s="11"/>
      <c r="H134" s="11"/>
      <c r="I134" s="11"/>
    </row>
    <row r="135" spans="3:9" ht="12">
      <c r="C135" s="13"/>
      <c r="D135" s="11"/>
      <c r="E135" s="13"/>
      <c r="F135" s="13"/>
      <c r="G135" s="11"/>
      <c r="H135" s="11"/>
      <c r="I135" s="11"/>
    </row>
    <row r="136" spans="3:9" ht="12">
      <c r="C136" s="13"/>
      <c r="D136" s="11"/>
      <c r="E136" s="13"/>
      <c r="F136" s="13"/>
      <c r="G136" s="11"/>
      <c r="H136" s="11"/>
      <c r="I136" s="11"/>
    </row>
    <row r="137" spans="3:9" ht="12">
      <c r="C137" s="13"/>
      <c r="D137" s="11"/>
      <c r="E137" s="13"/>
      <c r="F137" s="13"/>
      <c r="G137" s="11"/>
      <c r="H137" s="11"/>
      <c r="I137" s="11"/>
    </row>
    <row r="138" spans="3:9" ht="12">
      <c r="C138" s="13"/>
      <c r="D138" s="11"/>
      <c r="E138" s="13"/>
      <c r="F138" s="13"/>
      <c r="G138" s="11"/>
      <c r="H138" s="11"/>
      <c r="I138" s="11"/>
    </row>
    <row r="139" spans="3:9" ht="12">
      <c r="C139" s="13"/>
      <c r="D139" s="11"/>
      <c r="E139" s="13"/>
      <c r="F139" s="13"/>
      <c r="G139" s="11"/>
      <c r="H139" s="11"/>
      <c r="I139" s="11"/>
    </row>
    <row r="140" spans="3:9" ht="12">
      <c r="C140" s="13"/>
      <c r="D140" s="11"/>
      <c r="E140" s="13"/>
      <c r="F140" s="13"/>
      <c r="G140" s="11"/>
      <c r="H140" s="11"/>
      <c r="I140" s="11"/>
    </row>
    <row r="141" spans="3:9" ht="12">
      <c r="C141" s="13"/>
      <c r="D141" s="11"/>
      <c r="E141" s="13"/>
      <c r="F141" s="13"/>
      <c r="G141" s="11"/>
      <c r="H141" s="11"/>
      <c r="I141" s="11"/>
    </row>
    <row r="142" spans="3:9" ht="12">
      <c r="C142" s="13"/>
      <c r="D142" s="11"/>
      <c r="E142" s="13"/>
      <c r="F142" s="13"/>
      <c r="G142" s="11"/>
      <c r="H142" s="11"/>
      <c r="I142" s="11"/>
    </row>
    <row r="143" spans="3:9" ht="12">
      <c r="C143" s="13"/>
      <c r="D143" s="11"/>
      <c r="E143" s="13"/>
      <c r="F143" s="13"/>
      <c r="G143" s="11"/>
      <c r="H143" s="11"/>
      <c r="I143" s="11"/>
    </row>
    <row r="144" spans="3:9" ht="12">
      <c r="C144" s="13"/>
      <c r="D144" s="11"/>
      <c r="E144" s="13"/>
      <c r="F144" s="13"/>
      <c r="G144" s="11"/>
      <c r="H144" s="11"/>
      <c r="I144" s="11"/>
    </row>
    <row r="145" spans="3:9" ht="12">
      <c r="C145" s="13"/>
      <c r="D145" s="11"/>
      <c r="E145" s="13"/>
      <c r="F145" s="13"/>
      <c r="G145" s="11"/>
      <c r="H145" s="11"/>
      <c r="I145" s="11"/>
    </row>
    <row r="146" spans="3:9" ht="12">
      <c r="C146" s="13"/>
      <c r="D146" s="11"/>
      <c r="E146" s="13"/>
      <c r="F146" s="13"/>
      <c r="G146" s="11"/>
      <c r="H146" s="11"/>
      <c r="I146" s="11"/>
    </row>
    <row r="147" spans="3:9" ht="12">
      <c r="C147" s="13"/>
      <c r="D147" s="11"/>
      <c r="E147" s="13"/>
      <c r="F147" s="13"/>
      <c r="G147" s="11"/>
      <c r="H147" s="11"/>
      <c r="I147" s="11"/>
    </row>
    <row r="148" spans="3:9" ht="12">
      <c r="C148" s="13"/>
      <c r="D148" s="11"/>
      <c r="E148" s="13"/>
      <c r="F148" s="13"/>
      <c r="G148" s="11"/>
      <c r="H148" s="11"/>
      <c r="I148" s="11"/>
    </row>
    <row r="149" spans="3:9" ht="12">
      <c r="C149" s="13"/>
      <c r="D149" s="11"/>
      <c r="E149" s="13"/>
      <c r="F149" s="13"/>
      <c r="G149" s="11"/>
      <c r="H149" s="11"/>
      <c r="I149" s="11"/>
    </row>
    <row r="150" spans="3:9" ht="12">
      <c r="C150" s="13"/>
      <c r="D150" s="11"/>
      <c r="E150" s="13"/>
      <c r="F150" s="13"/>
      <c r="G150" s="11"/>
      <c r="H150" s="11"/>
      <c r="I150" s="11"/>
    </row>
    <row r="151" spans="3:9" ht="12">
      <c r="C151" s="13"/>
      <c r="D151" s="11"/>
      <c r="E151" s="13"/>
      <c r="F151" s="13"/>
      <c r="G151" s="11"/>
      <c r="H151" s="11"/>
      <c r="I151" s="11"/>
    </row>
    <row r="152" spans="3:9" ht="12">
      <c r="C152" s="13"/>
      <c r="D152" s="11"/>
      <c r="E152" s="13"/>
      <c r="F152" s="13"/>
      <c r="G152" s="11"/>
      <c r="H152" s="11"/>
      <c r="I152" s="11"/>
    </row>
    <row r="153" spans="3:9" ht="12">
      <c r="C153" s="13"/>
      <c r="D153" s="11"/>
      <c r="E153" s="13"/>
      <c r="F153" s="13"/>
      <c r="G153" s="11"/>
      <c r="H153" s="11"/>
      <c r="I153" s="11"/>
    </row>
    <row r="154" spans="3:9" ht="12">
      <c r="C154" s="13"/>
      <c r="D154" s="11"/>
      <c r="E154" s="13"/>
      <c r="F154" s="13"/>
      <c r="G154" s="11"/>
      <c r="H154" s="11"/>
      <c r="I154" s="11"/>
    </row>
    <row r="155" spans="3:9" ht="12">
      <c r="C155" s="13"/>
      <c r="D155" s="11"/>
      <c r="E155" s="13"/>
      <c r="F155" s="13"/>
      <c r="G155" s="11"/>
      <c r="H155" s="11"/>
      <c r="I155" s="11"/>
    </row>
    <row r="156" spans="3:9" ht="12">
      <c r="C156" s="13"/>
      <c r="D156" s="11"/>
      <c r="E156" s="13"/>
      <c r="F156" s="13"/>
      <c r="G156" s="11"/>
      <c r="H156" s="11"/>
      <c r="I156" s="11"/>
    </row>
    <row r="157" spans="3:9" ht="12">
      <c r="C157" s="13"/>
      <c r="D157" s="11"/>
      <c r="E157" s="13"/>
      <c r="F157" s="13"/>
      <c r="G157" s="11"/>
      <c r="H157" s="11"/>
      <c r="I157" s="11"/>
    </row>
    <row r="158" spans="3:9" ht="12">
      <c r="C158" s="13"/>
      <c r="D158" s="11"/>
      <c r="E158" s="13"/>
      <c r="F158" s="13"/>
      <c r="G158" s="11"/>
      <c r="H158" s="11"/>
      <c r="I158" s="11"/>
    </row>
    <row r="159" spans="3:9" ht="12">
      <c r="C159" s="13"/>
      <c r="D159" s="11"/>
      <c r="E159" s="13"/>
      <c r="F159" s="13"/>
      <c r="G159" s="11"/>
      <c r="H159" s="11"/>
      <c r="I159" s="11"/>
    </row>
    <row r="160" spans="3:9" ht="12">
      <c r="C160" s="13"/>
      <c r="D160" s="11"/>
      <c r="E160" s="13"/>
      <c r="F160" s="13"/>
      <c r="G160" s="11"/>
      <c r="H160" s="11"/>
      <c r="I160" s="11"/>
    </row>
    <row r="161" spans="3:9" ht="12">
      <c r="C161" s="13"/>
      <c r="D161" s="11"/>
      <c r="E161" s="13"/>
      <c r="F161" s="13"/>
      <c r="G161" s="11"/>
      <c r="H161" s="11"/>
      <c r="I161" s="11"/>
    </row>
    <row r="162" spans="3:9" ht="12">
      <c r="C162" s="13"/>
      <c r="D162" s="11"/>
      <c r="E162" s="13"/>
      <c r="F162" s="13"/>
      <c r="G162" s="11"/>
      <c r="H162" s="11"/>
      <c r="I162" s="11"/>
    </row>
    <row r="163" spans="3:9" ht="12">
      <c r="C163" s="13"/>
      <c r="D163" s="11"/>
      <c r="E163" s="13"/>
      <c r="F163" s="13"/>
      <c r="G163" s="11"/>
      <c r="H163" s="11"/>
      <c r="I163" s="11"/>
    </row>
    <row r="164" spans="3:9" ht="12">
      <c r="C164" s="13"/>
      <c r="D164" s="11"/>
      <c r="E164" s="13"/>
      <c r="F164" s="13"/>
      <c r="G164" s="11"/>
      <c r="H164" s="11"/>
      <c r="I164" s="11"/>
    </row>
    <row r="165" spans="3:9" ht="12">
      <c r="C165" s="13"/>
      <c r="D165" s="11"/>
      <c r="E165" s="13"/>
      <c r="F165" s="13"/>
      <c r="G165" s="11"/>
      <c r="H165" s="11"/>
      <c r="I165" s="11"/>
    </row>
    <row r="166" spans="3:9" ht="12">
      <c r="C166" s="13"/>
      <c r="D166" s="11"/>
      <c r="E166" s="13"/>
      <c r="F166" s="13"/>
      <c r="G166" s="11"/>
      <c r="H166" s="11"/>
      <c r="I166" s="11"/>
    </row>
    <row r="167" spans="3:9" ht="12">
      <c r="C167" s="13"/>
      <c r="D167" s="11"/>
      <c r="E167" s="13"/>
      <c r="F167" s="13"/>
      <c r="G167" s="11"/>
      <c r="H167" s="11"/>
      <c r="I167" s="11"/>
    </row>
    <row r="168" spans="3:9" ht="12">
      <c r="C168" s="13"/>
      <c r="D168" s="11"/>
      <c r="E168" s="13"/>
      <c r="F168" s="13"/>
      <c r="G168" s="11"/>
      <c r="H168" s="11"/>
      <c r="I168" s="11"/>
    </row>
    <row r="169" spans="3:9" ht="12">
      <c r="C169" s="13"/>
      <c r="D169" s="11"/>
      <c r="E169" s="13"/>
      <c r="F169" s="13"/>
      <c r="G169" s="11"/>
      <c r="H169" s="11"/>
      <c r="I169" s="11"/>
    </row>
    <row r="170" spans="3:9" ht="12">
      <c r="C170" s="13"/>
      <c r="D170" s="11"/>
      <c r="E170" s="13"/>
      <c r="F170" s="13"/>
      <c r="G170" s="11"/>
      <c r="H170" s="11"/>
      <c r="I170" s="11"/>
    </row>
    <row r="171" spans="3:9" ht="12">
      <c r="C171" s="13"/>
      <c r="D171" s="11"/>
      <c r="E171" s="13"/>
      <c r="F171" s="13"/>
      <c r="G171" s="11"/>
      <c r="H171" s="11"/>
      <c r="I171" s="11"/>
    </row>
    <row r="172" spans="3:9" ht="12">
      <c r="C172" s="13"/>
      <c r="D172" s="11"/>
      <c r="E172" s="13"/>
      <c r="F172" s="13"/>
      <c r="G172" s="11"/>
      <c r="H172" s="11"/>
      <c r="I172" s="11"/>
    </row>
    <row r="173" spans="3:9" ht="12">
      <c r="C173" s="13"/>
      <c r="D173" s="11"/>
      <c r="E173" s="13"/>
      <c r="F173" s="13"/>
      <c r="G173" s="11"/>
      <c r="H173" s="11"/>
      <c r="I173" s="11"/>
    </row>
    <row r="174" spans="3:9" ht="12">
      <c r="C174" s="13"/>
      <c r="D174" s="11"/>
      <c r="E174" s="13"/>
      <c r="F174" s="13"/>
      <c r="G174" s="11"/>
      <c r="H174" s="11"/>
      <c r="I174" s="11"/>
    </row>
    <row r="175" spans="3:9" ht="12">
      <c r="C175" s="13"/>
      <c r="D175" s="11"/>
      <c r="E175" s="13"/>
      <c r="F175" s="13"/>
      <c r="G175" s="11"/>
      <c r="H175" s="11"/>
      <c r="I175" s="11"/>
    </row>
    <row r="176" spans="3:9" ht="12">
      <c r="C176" s="13"/>
      <c r="D176" s="11"/>
      <c r="E176" s="13"/>
      <c r="F176" s="13"/>
      <c r="G176" s="11"/>
      <c r="H176" s="11"/>
      <c r="I176" s="11"/>
    </row>
    <row r="177" spans="3:9" ht="12">
      <c r="C177" s="13"/>
      <c r="D177" s="11"/>
      <c r="E177" s="13"/>
      <c r="F177" s="13"/>
      <c r="G177" s="11"/>
      <c r="H177" s="11"/>
      <c r="I177" s="11"/>
    </row>
    <row r="178" spans="3:9" ht="12">
      <c r="C178" s="13"/>
      <c r="D178" s="11"/>
      <c r="E178" s="13"/>
      <c r="F178" s="13"/>
      <c r="G178" s="11"/>
      <c r="H178" s="11"/>
      <c r="I178" s="11"/>
    </row>
    <row r="179" spans="3:9" ht="12">
      <c r="C179" s="13"/>
      <c r="D179" s="11"/>
      <c r="E179" s="13"/>
      <c r="F179" s="13"/>
      <c r="G179" s="11"/>
      <c r="H179" s="11"/>
      <c r="I179" s="11"/>
    </row>
    <row r="180" spans="3:9" ht="12">
      <c r="C180" s="13"/>
      <c r="D180" s="11"/>
      <c r="E180" s="13"/>
      <c r="F180" s="13"/>
      <c r="G180" s="11"/>
      <c r="H180" s="11"/>
      <c r="I180" s="11"/>
    </row>
    <row r="181" spans="3:9" ht="12">
      <c r="C181" s="13"/>
      <c r="D181" s="11"/>
      <c r="E181" s="13"/>
      <c r="F181" s="13"/>
      <c r="G181" s="11"/>
      <c r="H181" s="11"/>
      <c r="I181" s="11"/>
    </row>
    <row r="182" spans="3:9" ht="12">
      <c r="C182" s="13"/>
      <c r="D182" s="11"/>
      <c r="E182" s="13"/>
      <c r="F182" s="13"/>
      <c r="G182" s="11"/>
      <c r="H182" s="11"/>
      <c r="I182" s="11"/>
    </row>
    <row r="183" spans="3:9" ht="12">
      <c r="C183" s="13"/>
      <c r="D183" s="11"/>
      <c r="E183" s="13"/>
      <c r="F183" s="13"/>
      <c r="G183" s="11"/>
      <c r="H183" s="11"/>
      <c r="I183" s="11"/>
    </row>
    <row r="184" spans="3:9" ht="12">
      <c r="C184" s="13"/>
      <c r="D184" s="11"/>
      <c r="E184" s="13"/>
      <c r="F184" s="13"/>
      <c r="G184" s="11"/>
      <c r="H184" s="11"/>
      <c r="I184" s="11"/>
    </row>
    <row r="185" spans="3:9" ht="12">
      <c r="C185" s="13"/>
      <c r="D185" s="11"/>
      <c r="E185" s="13"/>
      <c r="F185" s="13"/>
      <c r="G185" s="11"/>
      <c r="H185" s="11"/>
      <c r="I185" s="11"/>
    </row>
    <row r="186" spans="3:9" ht="12">
      <c r="C186" s="13"/>
      <c r="D186" s="11"/>
      <c r="E186" s="13"/>
      <c r="F186" s="13"/>
      <c r="G186" s="11"/>
      <c r="H186" s="11"/>
      <c r="I186" s="11"/>
    </row>
    <row r="187" spans="3:9" ht="12">
      <c r="C187" s="13"/>
      <c r="D187" s="11"/>
      <c r="E187" s="13"/>
      <c r="F187" s="13"/>
      <c r="G187" s="11"/>
      <c r="H187" s="11"/>
      <c r="I187" s="11"/>
    </row>
    <row r="188" spans="3:9" ht="12">
      <c r="C188" s="13"/>
      <c r="D188" s="11"/>
      <c r="E188" s="13"/>
      <c r="F188" s="13"/>
      <c r="G188" s="11"/>
      <c r="H188" s="11"/>
      <c r="I188" s="11"/>
    </row>
    <row r="189" spans="3:9" ht="12">
      <c r="C189" s="13"/>
      <c r="D189" s="11"/>
      <c r="E189" s="13"/>
      <c r="F189" s="13"/>
      <c r="G189" s="11"/>
      <c r="H189" s="11"/>
      <c r="I189" s="11"/>
    </row>
    <row r="190" spans="3:9" ht="12">
      <c r="C190" s="13"/>
      <c r="D190" s="11"/>
      <c r="E190" s="13"/>
      <c r="F190" s="13"/>
      <c r="G190" s="11"/>
      <c r="H190" s="11"/>
      <c r="I190" s="11"/>
    </row>
    <row r="191" spans="3:9" ht="12">
      <c r="C191" s="13"/>
      <c r="D191" s="11"/>
      <c r="E191" s="13"/>
      <c r="F191" s="13"/>
      <c r="G191" s="11"/>
      <c r="H191" s="11"/>
      <c r="I191" s="11"/>
    </row>
    <row r="192" spans="3:9" ht="12">
      <c r="C192" s="13"/>
      <c r="D192" s="11"/>
      <c r="E192" s="13"/>
      <c r="F192" s="13"/>
      <c r="G192" s="11"/>
      <c r="H192" s="11"/>
      <c r="I192" s="11"/>
    </row>
    <row r="193" spans="3:9" ht="12">
      <c r="C193" s="13"/>
      <c r="D193" s="11"/>
      <c r="E193" s="13"/>
      <c r="F193" s="13"/>
      <c r="G193" s="11"/>
      <c r="H193" s="11"/>
      <c r="I193" s="11"/>
    </row>
    <row r="194" spans="3:9" ht="12">
      <c r="C194" s="13"/>
      <c r="D194" s="11"/>
      <c r="E194" s="13"/>
      <c r="F194" s="13"/>
      <c r="G194" s="11"/>
      <c r="H194" s="11"/>
      <c r="I194" s="11"/>
    </row>
    <row r="195" spans="3:9" ht="12">
      <c r="C195" s="13"/>
      <c r="D195" s="11"/>
      <c r="E195" s="13"/>
      <c r="F195" s="13"/>
      <c r="G195" s="11"/>
      <c r="H195" s="11"/>
      <c r="I195" s="11"/>
    </row>
    <row r="196" spans="3:9" ht="12">
      <c r="C196" s="13"/>
      <c r="D196" s="11"/>
      <c r="E196" s="13"/>
      <c r="F196" s="13"/>
      <c r="G196" s="11"/>
      <c r="H196" s="11"/>
      <c r="I196" s="11"/>
    </row>
    <row r="197" spans="3:9" ht="12">
      <c r="C197" s="13"/>
      <c r="D197" s="11"/>
      <c r="E197" s="13"/>
      <c r="F197" s="13"/>
      <c r="G197" s="11"/>
      <c r="H197" s="11"/>
      <c r="I197" s="11"/>
    </row>
    <row r="198" spans="3:9" ht="12">
      <c r="C198" s="13"/>
      <c r="D198" s="11"/>
      <c r="E198" s="13"/>
      <c r="F198" s="13"/>
      <c r="G198" s="11"/>
      <c r="H198" s="11"/>
      <c r="I198" s="11"/>
    </row>
    <row r="199" spans="3:9" ht="12">
      <c r="C199" s="13"/>
      <c r="D199" s="11"/>
      <c r="E199" s="13"/>
      <c r="F199" s="13"/>
      <c r="G199" s="11"/>
      <c r="H199" s="11"/>
      <c r="I199" s="11"/>
    </row>
    <row r="200" spans="3:9" ht="12">
      <c r="C200" s="13"/>
      <c r="D200" s="11"/>
      <c r="E200" s="13"/>
      <c r="F200" s="13"/>
      <c r="G200" s="11"/>
      <c r="H200" s="11"/>
      <c r="I200" s="11"/>
    </row>
    <row r="201" spans="3:9" ht="12">
      <c r="C201" s="13"/>
      <c r="D201" s="11"/>
      <c r="E201" s="13"/>
      <c r="F201" s="13"/>
      <c r="G201" s="11"/>
      <c r="H201" s="11"/>
      <c r="I201" s="11"/>
    </row>
    <row r="202" spans="3:9" ht="12">
      <c r="C202" s="13"/>
      <c r="D202" s="11"/>
      <c r="E202" s="13"/>
      <c r="F202" s="13"/>
      <c r="G202" s="11"/>
      <c r="H202" s="11"/>
      <c r="I202" s="11"/>
    </row>
    <row r="203" spans="3:9" ht="12">
      <c r="C203" s="13"/>
      <c r="D203" s="11"/>
      <c r="E203" s="13"/>
      <c r="F203" s="13"/>
      <c r="G203" s="11"/>
      <c r="H203" s="11"/>
      <c r="I203" s="11"/>
    </row>
    <row r="204" spans="3:9" ht="12">
      <c r="C204" s="13"/>
      <c r="D204" s="11"/>
      <c r="E204" s="13"/>
      <c r="F204" s="13"/>
      <c r="G204" s="11"/>
      <c r="H204" s="11"/>
      <c r="I204" s="11"/>
    </row>
    <row r="205" spans="3:9" ht="12">
      <c r="C205" s="13"/>
      <c r="D205" s="11"/>
      <c r="E205" s="13"/>
      <c r="F205" s="13"/>
      <c r="G205" s="11"/>
      <c r="H205" s="11"/>
      <c r="I205" s="11"/>
    </row>
    <row r="206" spans="3:9" ht="12">
      <c r="C206" s="13"/>
      <c r="D206" s="11"/>
      <c r="E206" s="13"/>
      <c r="F206" s="13"/>
      <c r="G206" s="11"/>
      <c r="H206" s="11"/>
      <c r="I206" s="11"/>
    </row>
    <row r="207" spans="3:9" ht="12">
      <c r="C207" s="13"/>
      <c r="D207" s="11"/>
      <c r="E207" s="13"/>
      <c r="F207" s="13"/>
      <c r="G207" s="11"/>
      <c r="H207" s="11"/>
      <c r="I207" s="11"/>
    </row>
    <row r="208" spans="3:9" ht="12">
      <c r="C208" s="13"/>
      <c r="D208" s="11"/>
      <c r="E208" s="13"/>
      <c r="F208" s="13"/>
      <c r="G208" s="11"/>
      <c r="H208" s="11"/>
      <c r="I208" s="11"/>
    </row>
    <row r="209" spans="3:9" ht="12">
      <c r="C209" s="13"/>
      <c r="D209" s="11"/>
      <c r="E209" s="13"/>
      <c r="F209" s="13"/>
      <c r="G209" s="11"/>
      <c r="H209" s="11"/>
      <c r="I209" s="11"/>
    </row>
    <row r="210" spans="3:9" ht="12">
      <c r="C210" s="13"/>
      <c r="D210" s="11"/>
      <c r="E210" s="13"/>
      <c r="F210" s="13"/>
      <c r="G210" s="11"/>
      <c r="H210" s="11"/>
      <c r="I210" s="11"/>
    </row>
    <row r="211" spans="3:9" ht="12">
      <c r="C211" s="13"/>
      <c r="D211" s="11"/>
      <c r="E211" s="13"/>
      <c r="F211" s="13"/>
      <c r="G211" s="11"/>
      <c r="H211" s="11"/>
      <c r="I211" s="11"/>
    </row>
    <row r="212" spans="3:9" ht="12">
      <c r="C212" s="13"/>
      <c r="D212" s="11"/>
      <c r="E212" s="13"/>
      <c r="F212" s="13"/>
      <c r="G212" s="11"/>
      <c r="H212" s="11"/>
      <c r="I212" s="11"/>
    </row>
    <row r="213" spans="3:9" ht="12">
      <c r="C213" s="13"/>
      <c r="D213" s="11"/>
      <c r="E213" s="13"/>
      <c r="F213" s="13"/>
      <c r="G213" s="11"/>
      <c r="H213" s="11"/>
      <c r="I213" s="11"/>
    </row>
    <row r="214" spans="3:9" ht="12">
      <c r="C214" s="13"/>
      <c r="D214" s="11"/>
      <c r="E214" s="13"/>
      <c r="F214" s="13"/>
      <c r="G214" s="11"/>
      <c r="H214" s="11"/>
      <c r="I214" s="11"/>
    </row>
    <row r="215" spans="3:9" ht="12">
      <c r="C215" s="13"/>
      <c r="D215" s="11"/>
      <c r="E215" s="13"/>
      <c r="F215" s="13"/>
      <c r="G215" s="11"/>
      <c r="H215" s="11"/>
      <c r="I215" s="11"/>
    </row>
    <row r="216" spans="3:9" ht="12">
      <c r="C216" s="13"/>
      <c r="D216" s="11"/>
      <c r="E216" s="13"/>
      <c r="F216" s="13"/>
      <c r="G216" s="11"/>
      <c r="H216" s="11"/>
      <c r="I216" s="11"/>
    </row>
    <row r="217" spans="3:9" ht="12">
      <c r="C217" s="13"/>
      <c r="D217" s="11"/>
      <c r="E217" s="13"/>
      <c r="F217" s="13"/>
      <c r="G217" s="11"/>
      <c r="H217" s="11"/>
      <c r="I217" s="11"/>
    </row>
    <row r="218" spans="3:9" ht="12">
      <c r="C218" s="13"/>
      <c r="D218" s="11"/>
      <c r="E218" s="13"/>
      <c r="F218" s="13"/>
      <c r="G218" s="11"/>
      <c r="H218" s="11"/>
      <c r="I218" s="11"/>
    </row>
    <row r="219" spans="3:9" ht="12">
      <c r="C219" s="13"/>
      <c r="D219" s="11"/>
      <c r="E219" s="13"/>
      <c r="F219" s="13"/>
      <c r="G219" s="11"/>
      <c r="H219" s="11"/>
      <c r="I219" s="11"/>
    </row>
    <row r="220" spans="3:9" ht="12">
      <c r="C220" s="13"/>
      <c r="D220" s="11"/>
      <c r="E220" s="13"/>
      <c r="F220" s="13"/>
      <c r="G220" s="11"/>
      <c r="H220" s="11"/>
      <c r="I220" s="11"/>
    </row>
    <row r="221" spans="3:9" ht="12">
      <c r="C221" s="13"/>
      <c r="D221" s="11"/>
      <c r="E221" s="13"/>
      <c r="F221" s="13"/>
      <c r="G221" s="11"/>
      <c r="H221" s="11"/>
      <c r="I221" s="11"/>
    </row>
    <row r="222" spans="3:9" ht="12">
      <c r="C222" s="13"/>
      <c r="D222" s="11"/>
      <c r="E222" s="13"/>
      <c r="F222" s="13"/>
      <c r="G222" s="11"/>
      <c r="H222" s="11"/>
      <c r="I222" s="11"/>
    </row>
    <row r="223" spans="3:9" ht="12">
      <c r="C223" s="13"/>
      <c r="D223" s="11"/>
      <c r="E223" s="13"/>
      <c r="F223" s="13"/>
      <c r="G223" s="11"/>
      <c r="H223" s="11"/>
      <c r="I223" s="11"/>
    </row>
    <row r="224" spans="3:9" ht="12">
      <c r="C224" s="13"/>
      <c r="D224" s="11"/>
      <c r="E224" s="13"/>
      <c r="F224" s="13"/>
      <c r="G224" s="11"/>
      <c r="H224" s="11"/>
      <c r="I224" s="11"/>
    </row>
    <row r="225" spans="3:9" ht="12">
      <c r="C225" s="13"/>
      <c r="D225" s="11"/>
      <c r="E225" s="13"/>
      <c r="F225" s="13"/>
      <c r="G225" s="11"/>
      <c r="H225" s="11"/>
      <c r="I225" s="11"/>
    </row>
    <row r="226" spans="3:9" ht="12">
      <c r="C226" s="13"/>
      <c r="D226" s="11"/>
      <c r="E226" s="13"/>
      <c r="F226" s="13"/>
      <c r="G226" s="11"/>
      <c r="H226" s="11"/>
      <c r="I226" s="11"/>
    </row>
    <row r="227" spans="3:9" ht="12">
      <c r="C227" s="13"/>
      <c r="D227" s="11"/>
      <c r="E227" s="13"/>
      <c r="F227" s="13"/>
      <c r="G227" s="11"/>
      <c r="H227" s="11"/>
      <c r="I227" s="11"/>
    </row>
    <row r="228" spans="3:9" ht="12">
      <c r="C228" s="13"/>
      <c r="D228" s="11"/>
      <c r="E228" s="13"/>
      <c r="F228" s="13"/>
      <c r="G228" s="11"/>
      <c r="H228" s="11"/>
      <c r="I228" s="11"/>
    </row>
    <row r="229" spans="3:9" ht="12">
      <c r="C229" s="13"/>
      <c r="D229" s="11"/>
      <c r="E229" s="13"/>
      <c r="F229" s="13"/>
      <c r="G229" s="11"/>
      <c r="H229" s="11"/>
      <c r="I229" s="11"/>
    </row>
    <row r="230" spans="3:9" ht="12">
      <c r="C230" s="13"/>
      <c r="D230" s="11"/>
      <c r="E230" s="13"/>
      <c r="F230" s="13"/>
      <c r="G230" s="11"/>
      <c r="H230" s="11"/>
      <c r="I230" s="11"/>
    </row>
    <row r="231" spans="3:9" ht="12">
      <c r="C231" s="13"/>
      <c r="D231" s="11"/>
      <c r="E231" s="13"/>
      <c r="F231" s="13"/>
      <c r="G231" s="11"/>
      <c r="H231" s="11"/>
      <c r="I231" s="11"/>
    </row>
    <row r="232" spans="3:9" ht="12">
      <c r="C232" s="13"/>
      <c r="D232" s="11"/>
      <c r="E232" s="13"/>
      <c r="F232" s="13"/>
      <c r="G232" s="11"/>
      <c r="H232" s="11"/>
      <c r="I232" s="11"/>
    </row>
    <row r="233" spans="3:9" ht="12">
      <c r="C233" s="13"/>
      <c r="D233" s="11"/>
      <c r="E233" s="13"/>
      <c r="F233" s="13"/>
      <c r="G233" s="11"/>
      <c r="H233" s="11"/>
      <c r="I233" s="11"/>
    </row>
    <row r="234" spans="3:9" ht="12">
      <c r="C234" s="13"/>
      <c r="D234" s="11"/>
      <c r="E234" s="13"/>
      <c r="F234" s="13"/>
      <c r="G234" s="11"/>
      <c r="H234" s="11"/>
      <c r="I234" s="11"/>
    </row>
    <row r="235" spans="3:9" ht="12">
      <c r="C235" s="13"/>
      <c r="D235" s="11"/>
      <c r="E235" s="13"/>
      <c r="F235" s="13"/>
      <c r="G235" s="11"/>
      <c r="H235" s="11"/>
      <c r="I235" s="11"/>
    </row>
    <row r="236" spans="3:9" ht="12">
      <c r="C236" s="13"/>
      <c r="D236" s="11"/>
      <c r="E236" s="13"/>
      <c r="F236" s="13"/>
      <c r="G236" s="11"/>
      <c r="H236" s="11"/>
      <c r="I236" s="11"/>
    </row>
    <row r="237" spans="3:9" ht="12">
      <c r="C237" s="13"/>
      <c r="D237" s="11"/>
      <c r="E237" s="13"/>
      <c r="F237" s="13"/>
      <c r="G237" s="11"/>
      <c r="H237" s="11"/>
      <c r="I237" s="11"/>
    </row>
    <row r="238" spans="3:9" ht="12">
      <c r="C238" s="13"/>
      <c r="D238" s="11"/>
      <c r="E238" s="13"/>
      <c r="F238" s="13"/>
      <c r="G238" s="11"/>
      <c r="H238" s="11"/>
      <c r="I238" s="11"/>
    </row>
    <row r="239" spans="3:9" ht="12">
      <c r="C239" s="13"/>
      <c r="D239" s="11"/>
      <c r="E239" s="13"/>
      <c r="F239" s="13"/>
      <c r="G239" s="11"/>
      <c r="H239" s="11"/>
      <c r="I239" s="11"/>
    </row>
    <row r="240" spans="3:9" ht="12">
      <c r="C240" s="13"/>
      <c r="D240" s="11"/>
      <c r="E240" s="13"/>
      <c r="F240" s="13"/>
      <c r="G240" s="11"/>
      <c r="H240" s="11"/>
      <c r="I240" s="11"/>
    </row>
    <row r="241" spans="3:9" ht="12">
      <c r="C241" s="13"/>
      <c r="D241" s="11"/>
      <c r="E241" s="13"/>
      <c r="F241" s="13"/>
      <c r="G241" s="11"/>
      <c r="H241" s="11"/>
      <c r="I241" s="11"/>
    </row>
    <row r="242" spans="3:9" ht="12">
      <c r="C242" s="13"/>
      <c r="D242" s="11"/>
      <c r="E242" s="13"/>
      <c r="F242" s="13"/>
      <c r="G242" s="11"/>
      <c r="H242" s="11"/>
      <c r="I242" s="11"/>
    </row>
    <row r="243" spans="3:9" ht="12">
      <c r="C243" s="13"/>
      <c r="D243" s="11"/>
      <c r="E243" s="13"/>
      <c r="F243" s="13"/>
      <c r="G243" s="11"/>
      <c r="H243" s="11"/>
      <c r="I243" s="11"/>
    </row>
    <row r="244" spans="3:9" ht="12">
      <c r="C244" s="13"/>
      <c r="D244" s="11"/>
      <c r="E244" s="13"/>
      <c r="F244" s="13"/>
      <c r="G244" s="11"/>
      <c r="H244" s="11"/>
      <c r="I244" s="11"/>
    </row>
    <row r="245" spans="3:9" ht="12">
      <c r="C245" s="13"/>
      <c r="D245" s="11"/>
      <c r="E245" s="13"/>
      <c r="F245" s="13"/>
      <c r="G245" s="11"/>
      <c r="H245" s="11"/>
      <c r="I245" s="11"/>
    </row>
    <row r="246" spans="3:9" ht="12">
      <c r="C246" s="13"/>
      <c r="D246" s="11"/>
      <c r="E246" s="13"/>
      <c r="F246" s="13"/>
      <c r="G246" s="11"/>
      <c r="H246" s="11"/>
      <c r="I246" s="11"/>
    </row>
    <row r="247" spans="3:9" ht="12">
      <c r="C247" s="13"/>
      <c r="D247" s="11"/>
      <c r="E247" s="13"/>
      <c r="F247" s="13"/>
      <c r="G247" s="11"/>
      <c r="H247" s="11"/>
      <c r="I247" s="11"/>
    </row>
    <row r="248" spans="3:9" ht="12">
      <c r="C248" s="13"/>
      <c r="D248" s="11"/>
      <c r="E248" s="13"/>
      <c r="F248" s="13"/>
      <c r="G248" s="11"/>
      <c r="H248" s="11"/>
      <c r="I248" s="11"/>
    </row>
    <row r="249" spans="3:9" ht="12">
      <c r="C249" s="13"/>
      <c r="D249" s="11"/>
      <c r="E249" s="13"/>
      <c r="F249" s="13"/>
      <c r="G249" s="11"/>
      <c r="H249" s="11"/>
      <c r="I249" s="11"/>
    </row>
    <row r="250" spans="3:9" ht="12">
      <c r="C250" s="13"/>
      <c r="D250" s="11"/>
      <c r="E250" s="13"/>
      <c r="F250" s="13"/>
      <c r="G250" s="11"/>
      <c r="H250" s="11"/>
      <c r="I250" s="11"/>
    </row>
    <row r="251" spans="3:9" ht="12">
      <c r="C251" s="13"/>
      <c r="D251" s="11"/>
      <c r="E251" s="13"/>
      <c r="F251" s="13"/>
      <c r="G251" s="11"/>
      <c r="H251" s="11"/>
      <c r="I251" s="11"/>
    </row>
    <row r="252" spans="3:9" ht="12">
      <c r="C252" s="13"/>
      <c r="D252" s="11"/>
      <c r="E252" s="13"/>
      <c r="F252" s="13"/>
      <c r="G252" s="11"/>
      <c r="H252" s="11"/>
      <c r="I252" s="11"/>
    </row>
    <row r="253" spans="3:9" ht="12">
      <c r="C253" s="13"/>
      <c r="D253" s="11"/>
      <c r="E253" s="13"/>
      <c r="F253" s="13"/>
      <c r="G253" s="11"/>
      <c r="H253" s="11"/>
      <c r="I253" s="11"/>
    </row>
    <row r="254" spans="3:9" ht="12">
      <c r="C254" s="13"/>
      <c r="D254" s="11"/>
      <c r="E254" s="13"/>
      <c r="F254" s="13"/>
      <c r="G254" s="11"/>
      <c r="H254" s="11"/>
      <c r="I254" s="11"/>
    </row>
    <row r="255" spans="3:9" ht="12">
      <c r="C255" s="13"/>
      <c r="D255" s="11"/>
      <c r="E255" s="13"/>
      <c r="F255" s="13"/>
      <c r="G255" s="11"/>
      <c r="H255" s="11"/>
      <c r="I255" s="11"/>
    </row>
    <row r="256" spans="3:9" ht="12">
      <c r="C256" s="13"/>
      <c r="D256" s="11"/>
      <c r="E256" s="13"/>
      <c r="F256" s="13"/>
      <c r="G256" s="11"/>
      <c r="H256" s="11"/>
      <c r="I256" s="11"/>
    </row>
    <row r="257" spans="3:9" ht="12">
      <c r="C257" s="13"/>
      <c r="D257" s="11"/>
      <c r="E257" s="13"/>
      <c r="F257" s="13"/>
      <c r="G257" s="11"/>
      <c r="H257" s="11"/>
      <c r="I257" s="11"/>
    </row>
    <row r="258" spans="3:9" ht="12">
      <c r="C258" s="13"/>
      <c r="D258" s="11"/>
      <c r="E258" s="13"/>
      <c r="F258" s="13"/>
      <c r="G258" s="11"/>
      <c r="H258" s="11"/>
      <c r="I258" s="11"/>
    </row>
    <row r="259" spans="3:9" ht="12">
      <c r="C259" s="13"/>
      <c r="D259" s="11"/>
      <c r="E259" s="13"/>
      <c r="F259" s="13"/>
      <c r="G259" s="11"/>
      <c r="H259" s="11"/>
      <c r="I259" s="11"/>
    </row>
    <row r="260" spans="3:9" ht="12">
      <c r="C260" s="13"/>
      <c r="D260" s="11"/>
      <c r="E260" s="13"/>
      <c r="F260" s="13"/>
      <c r="G260" s="11"/>
      <c r="H260" s="11"/>
      <c r="I260" s="11"/>
    </row>
    <row r="261" spans="3:9" ht="12">
      <c r="C261" s="13"/>
      <c r="D261" s="11"/>
      <c r="E261" s="13"/>
      <c r="F261" s="13"/>
      <c r="G261" s="11"/>
      <c r="H261" s="11"/>
      <c r="I261" s="11"/>
    </row>
    <row r="262" spans="3:9" ht="12">
      <c r="C262" s="13"/>
      <c r="D262" s="11"/>
      <c r="E262" s="13"/>
      <c r="F262" s="13"/>
      <c r="G262" s="11"/>
      <c r="H262" s="11"/>
      <c r="I262" s="11"/>
    </row>
    <row r="263" spans="3:9" ht="12">
      <c r="C263" s="13"/>
      <c r="D263" s="11"/>
      <c r="E263" s="13"/>
      <c r="F263" s="13"/>
      <c r="G263" s="11"/>
      <c r="H263" s="11"/>
      <c r="I263" s="11"/>
    </row>
    <row r="264" spans="3:9" ht="12">
      <c r="C264" s="13"/>
      <c r="D264" s="11"/>
      <c r="E264" s="13"/>
      <c r="F264" s="13"/>
      <c r="G264" s="11"/>
      <c r="H264" s="11"/>
      <c r="I264" s="11"/>
    </row>
    <row r="265" spans="3:9" ht="12">
      <c r="C265" s="13"/>
      <c r="D265" s="11"/>
      <c r="E265" s="13"/>
      <c r="F265" s="13"/>
      <c r="G265" s="11"/>
      <c r="H265" s="11"/>
      <c r="I265" s="11"/>
    </row>
    <row r="266" spans="3:9" ht="12">
      <c r="C266" s="13"/>
      <c r="D266" s="11"/>
      <c r="E266" s="13"/>
      <c r="F266" s="13"/>
      <c r="G266" s="11"/>
      <c r="H266" s="11"/>
      <c r="I266" s="11"/>
    </row>
    <row r="267" spans="3:9" ht="12">
      <c r="C267" s="13"/>
      <c r="D267" s="11"/>
      <c r="E267" s="13"/>
      <c r="F267" s="13"/>
      <c r="G267" s="11"/>
      <c r="H267" s="11"/>
      <c r="I267" s="11"/>
    </row>
    <row r="268" spans="3:9" ht="12">
      <c r="C268" s="13"/>
      <c r="D268" s="11"/>
      <c r="E268" s="13"/>
      <c r="F268" s="13"/>
      <c r="G268" s="11"/>
      <c r="H268" s="11"/>
      <c r="I268" s="11"/>
    </row>
    <row r="269" spans="3:9" ht="12">
      <c r="C269" s="13"/>
      <c r="D269" s="11"/>
      <c r="E269" s="13"/>
      <c r="F269" s="13"/>
      <c r="G269" s="11"/>
      <c r="H269" s="11"/>
      <c r="I269" s="11"/>
    </row>
    <row r="270" spans="3:9" ht="12">
      <c r="C270" s="13"/>
      <c r="D270" s="11"/>
      <c r="E270" s="13"/>
      <c r="F270" s="13"/>
      <c r="G270" s="11"/>
      <c r="H270" s="11"/>
      <c r="I270" s="11"/>
    </row>
    <row r="271" spans="3:9" ht="12">
      <c r="C271" s="13"/>
      <c r="D271" s="11"/>
      <c r="E271" s="13"/>
      <c r="F271" s="13"/>
      <c r="G271" s="11"/>
      <c r="H271" s="11"/>
      <c r="I271" s="11"/>
    </row>
    <row r="272" spans="3:9" ht="12">
      <c r="C272" s="13"/>
      <c r="D272" s="11"/>
      <c r="E272" s="13"/>
      <c r="F272" s="13"/>
      <c r="G272" s="11"/>
      <c r="H272" s="11"/>
      <c r="I272" s="11"/>
    </row>
    <row r="273" spans="3:9" ht="12">
      <c r="C273" s="13"/>
      <c r="D273" s="11"/>
      <c r="E273" s="13"/>
      <c r="F273" s="13"/>
      <c r="G273" s="11"/>
      <c r="H273" s="11"/>
      <c r="I273" s="11"/>
    </row>
    <row r="274" spans="3:9" ht="12">
      <c r="C274" s="13"/>
      <c r="D274" s="11"/>
      <c r="E274" s="13"/>
      <c r="F274" s="13"/>
      <c r="G274" s="11"/>
      <c r="H274" s="11"/>
      <c r="I274" s="11"/>
    </row>
    <row r="275" spans="3:9" ht="12">
      <c r="C275" s="13"/>
      <c r="D275" s="11"/>
      <c r="E275" s="13"/>
      <c r="F275" s="13"/>
      <c r="G275" s="11"/>
      <c r="H275" s="11"/>
      <c r="I275" s="11"/>
    </row>
    <row r="276" spans="3:9" ht="12">
      <c r="C276" s="13"/>
      <c r="D276" s="11"/>
      <c r="E276" s="13"/>
      <c r="F276" s="13"/>
      <c r="G276" s="11"/>
      <c r="H276" s="11"/>
      <c r="I276" s="11"/>
    </row>
    <row r="277" spans="3:9" ht="12">
      <c r="C277" s="13"/>
      <c r="D277" s="11"/>
      <c r="E277" s="13"/>
      <c r="F277" s="13"/>
      <c r="G277" s="11"/>
      <c r="H277" s="11"/>
      <c r="I277" s="11"/>
    </row>
    <row r="278" spans="3:9" ht="12">
      <c r="C278" s="13"/>
      <c r="D278" s="11"/>
      <c r="E278" s="13"/>
      <c r="F278" s="13"/>
      <c r="G278" s="11"/>
      <c r="H278" s="11"/>
      <c r="I278" s="11"/>
    </row>
    <row r="279" spans="3:9" ht="12">
      <c r="C279" s="13"/>
      <c r="D279" s="11"/>
      <c r="E279" s="13"/>
      <c r="F279" s="13"/>
      <c r="G279" s="11"/>
      <c r="H279" s="11"/>
      <c r="I279" s="11"/>
    </row>
    <row r="280" spans="3:9" ht="12">
      <c r="C280" s="13"/>
      <c r="D280" s="11"/>
      <c r="E280" s="13"/>
      <c r="F280" s="13"/>
      <c r="G280" s="11"/>
      <c r="H280" s="11"/>
      <c r="I280" s="11"/>
    </row>
    <row r="281" spans="3:9" ht="12">
      <c r="C281" s="13"/>
      <c r="D281" s="11"/>
      <c r="E281" s="13"/>
      <c r="F281" s="13"/>
      <c r="G281" s="11"/>
      <c r="H281" s="11"/>
      <c r="I281" s="11"/>
    </row>
    <row r="282" spans="3:9" ht="12">
      <c r="C282" s="13"/>
      <c r="D282" s="11"/>
      <c r="E282" s="13"/>
      <c r="F282" s="13"/>
      <c r="G282" s="11"/>
      <c r="H282" s="11"/>
      <c r="I282" s="11"/>
    </row>
    <row r="283" spans="3:9" ht="12">
      <c r="C283" s="13"/>
      <c r="D283" s="11"/>
      <c r="E283" s="13"/>
      <c r="F283" s="13"/>
      <c r="G283" s="11"/>
      <c r="H283" s="11"/>
      <c r="I283" s="11"/>
    </row>
    <row r="284" spans="3:9" ht="12">
      <c r="C284" s="13"/>
      <c r="D284" s="11"/>
      <c r="E284" s="13"/>
      <c r="F284" s="13"/>
      <c r="G284" s="11"/>
      <c r="H284" s="11"/>
      <c r="I284" s="11"/>
    </row>
    <row r="285" spans="3:9" ht="12">
      <c r="C285" s="13"/>
      <c r="D285" s="11"/>
      <c r="E285" s="13"/>
      <c r="F285" s="13"/>
      <c r="G285" s="11"/>
      <c r="H285" s="11"/>
      <c r="I285" s="11"/>
    </row>
    <row r="286" spans="3:9" ht="12">
      <c r="C286" s="13"/>
      <c r="D286" s="11"/>
      <c r="E286" s="13"/>
      <c r="F286" s="13"/>
      <c r="G286" s="11"/>
      <c r="H286" s="11"/>
      <c r="I286" s="11"/>
    </row>
    <row r="287" spans="3:9" ht="12">
      <c r="C287" s="13"/>
      <c r="D287" s="11"/>
      <c r="E287" s="13"/>
      <c r="F287" s="13"/>
      <c r="G287" s="11"/>
      <c r="H287" s="11"/>
      <c r="I287" s="11"/>
    </row>
    <row r="288" spans="3:9" ht="12">
      <c r="C288" s="13"/>
      <c r="D288" s="11"/>
      <c r="E288" s="13"/>
      <c r="F288" s="13"/>
      <c r="G288" s="11"/>
      <c r="H288" s="11"/>
      <c r="I288" s="11"/>
    </row>
    <row r="289" spans="3:9" ht="12">
      <c r="C289" s="13"/>
      <c r="D289" s="11"/>
      <c r="E289" s="13"/>
      <c r="F289" s="13"/>
      <c r="G289" s="11"/>
      <c r="H289" s="11"/>
      <c r="I289" s="11"/>
    </row>
    <row r="290" spans="3:9" ht="12">
      <c r="C290" s="13"/>
      <c r="D290" s="11"/>
      <c r="E290" s="13"/>
      <c r="F290" s="13"/>
      <c r="G290" s="11"/>
      <c r="H290" s="11"/>
      <c r="I290" s="11"/>
    </row>
    <row r="291" spans="3:9" ht="12">
      <c r="C291" s="13"/>
      <c r="D291" s="11"/>
      <c r="E291" s="13"/>
      <c r="F291" s="13"/>
      <c r="G291" s="11"/>
      <c r="H291" s="11"/>
      <c r="I291" s="11"/>
    </row>
    <row r="292" spans="3:9" ht="12">
      <c r="C292" s="13"/>
      <c r="D292" s="11"/>
      <c r="E292" s="13"/>
      <c r="F292" s="13"/>
      <c r="G292" s="11"/>
      <c r="H292" s="11"/>
      <c r="I292" s="11"/>
    </row>
    <row r="293" spans="3:9" ht="12">
      <c r="C293" s="13"/>
      <c r="D293" s="11"/>
      <c r="E293" s="13"/>
      <c r="F293" s="13"/>
      <c r="G293" s="11"/>
      <c r="H293" s="11"/>
      <c r="I293" s="11"/>
    </row>
    <row r="294" spans="3:9" ht="12">
      <c r="C294" s="13"/>
      <c r="D294" s="11"/>
      <c r="E294" s="13"/>
      <c r="F294" s="13"/>
      <c r="G294" s="11"/>
      <c r="H294" s="11"/>
      <c r="I294" s="11"/>
    </row>
    <row r="295" spans="3:9" ht="12">
      <c r="C295" s="13"/>
      <c r="D295" s="11"/>
      <c r="E295" s="13"/>
      <c r="F295" s="13"/>
      <c r="G295" s="11"/>
      <c r="H295" s="11"/>
      <c r="I295" s="11"/>
    </row>
    <row r="296" spans="3:9" ht="12">
      <c r="C296" s="13"/>
      <c r="D296" s="11"/>
      <c r="E296" s="13"/>
      <c r="F296" s="13"/>
      <c r="G296" s="11"/>
      <c r="H296" s="11"/>
      <c r="I296" s="11"/>
    </row>
    <row r="297" spans="3:9" ht="12">
      <c r="C297" s="13"/>
      <c r="D297" s="11"/>
      <c r="E297" s="13"/>
      <c r="F297" s="13"/>
      <c r="G297" s="11"/>
      <c r="H297" s="11"/>
      <c r="I297" s="11"/>
    </row>
    <row r="298" spans="3:9" ht="12">
      <c r="C298" s="13"/>
      <c r="D298" s="11"/>
      <c r="E298" s="13"/>
      <c r="F298" s="13"/>
      <c r="G298" s="11"/>
      <c r="H298" s="11"/>
      <c r="I298" s="11"/>
    </row>
    <row r="299" spans="3:9" ht="12">
      <c r="C299" s="13"/>
      <c r="D299" s="11"/>
      <c r="E299" s="13"/>
      <c r="F299" s="13"/>
      <c r="G299" s="11"/>
      <c r="H299" s="11"/>
      <c r="I299" s="11"/>
    </row>
    <row r="300" spans="3:9" ht="12">
      <c r="C300" s="13"/>
      <c r="D300" s="11"/>
      <c r="E300" s="13"/>
      <c r="F300" s="13"/>
      <c r="G300" s="11"/>
      <c r="H300" s="11"/>
      <c r="I300" s="11"/>
    </row>
    <row r="301" spans="3:9" ht="12">
      <c r="C301" s="13"/>
      <c r="D301" s="11"/>
      <c r="E301" s="13"/>
      <c r="F301" s="13"/>
      <c r="G301" s="11"/>
      <c r="H301" s="11"/>
      <c r="I301" s="11"/>
    </row>
    <row r="302" spans="3:9" ht="12">
      <c r="C302" s="13"/>
      <c r="D302" s="11"/>
      <c r="E302" s="13"/>
      <c r="F302" s="13"/>
      <c r="G302" s="11"/>
      <c r="H302" s="11"/>
      <c r="I302" s="11"/>
    </row>
    <row r="303" spans="3:9" ht="12">
      <c r="C303" s="13"/>
      <c r="D303" s="11"/>
      <c r="E303" s="13"/>
      <c r="F303" s="13"/>
      <c r="G303" s="11"/>
      <c r="H303" s="11"/>
      <c r="I303" s="11"/>
    </row>
    <row r="304" spans="3:9" ht="12">
      <c r="C304" s="13"/>
      <c r="D304" s="11"/>
      <c r="E304" s="13"/>
      <c r="F304" s="13"/>
      <c r="G304" s="11"/>
      <c r="H304" s="11"/>
      <c r="I304" s="11"/>
    </row>
    <row r="305" spans="3:9" ht="12">
      <c r="C305" s="13"/>
      <c r="D305" s="11"/>
      <c r="E305" s="13"/>
      <c r="F305" s="13"/>
      <c r="G305" s="11"/>
      <c r="H305" s="11"/>
      <c r="I305" s="11"/>
    </row>
    <row r="306" spans="3:9" ht="12">
      <c r="C306" s="13"/>
      <c r="D306" s="11"/>
      <c r="E306" s="13"/>
      <c r="F306" s="13"/>
      <c r="G306" s="11"/>
      <c r="H306" s="11"/>
      <c r="I306" s="11"/>
    </row>
    <row r="307" spans="3:9" ht="12">
      <c r="C307" s="13"/>
      <c r="D307" s="11"/>
      <c r="E307" s="13"/>
      <c r="F307" s="13"/>
      <c r="G307" s="11"/>
      <c r="H307" s="11"/>
      <c r="I307" s="11"/>
    </row>
    <row r="308" spans="3:9" ht="12">
      <c r="C308" s="13"/>
      <c r="D308" s="11"/>
      <c r="E308" s="13"/>
      <c r="F308" s="13"/>
      <c r="G308" s="11"/>
      <c r="H308" s="11"/>
      <c r="I308" s="11"/>
    </row>
    <row r="309" spans="3:9" ht="12">
      <c r="C309" s="13"/>
      <c r="D309" s="11"/>
      <c r="E309" s="13"/>
      <c r="F309" s="13"/>
      <c r="G309" s="11"/>
      <c r="H309" s="11"/>
      <c r="I309" s="11"/>
    </row>
    <row r="310" spans="3:9" ht="12">
      <c r="C310" s="13"/>
      <c r="D310" s="11"/>
      <c r="E310" s="13"/>
      <c r="F310" s="13"/>
      <c r="G310" s="11"/>
      <c r="H310" s="11"/>
      <c r="I310" s="11"/>
    </row>
    <row r="311" spans="3:9" ht="12">
      <c r="C311" s="13"/>
      <c r="D311" s="11"/>
      <c r="E311" s="13"/>
      <c r="F311" s="13"/>
      <c r="G311" s="11"/>
      <c r="H311" s="11"/>
      <c r="I311" s="11"/>
    </row>
    <row r="312" spans="3:9" ht="12">
      <c r="C312" s="13"/>
      <c r="D312" s="11"/>
      <c r="E312" s="13"/>
      <c r="F312" s="13"/>
      <c r="G312" s="11"/>
      <c r="H312" s="11"/>
      <c r="I312" s="11"/>
    </row>
    <row r="313" spans="3:9" ht="12">
      <c r="C313" s="13"/>
      <c r="D313" s="11"/>
      <c r="E313" s="13"/>
      <c r="F313" s="13"/>
      <c r="G313" s="11"/>
      <c r="H313" s="11"/>
      <c r="I313" s="11"/>
    </row>
    <row r="314" spans="3:9" ht="12">
      <c r="C314" s="13"/>
      <c r="D314" s="11"/>
      <c r="E314" s="13"/>
      <c r="F314" s="13"/>
      <c r="G314" s="11"/>
      <c r="H314" s="11"/>
      <c r="I314" s="11"/>
    </row>
    <row r="315" spans="3:9" ht="12">
      <c r="C315" s="13"/>
      <c r="D315" s="11"/>
      <c r="E315" s="13"/>
      <c r="F315" s="13"/>
      <c r="G315" s="11"/>
      <c r="H315" s="11"/>
      <c r="I315" s="11"/>
    </row>
    <row r="316" spans="3:9" ht="12">
      <c r="C316" s="13"/>
      <c r="D316" s="11"/>
      <c r="E316" s="13"/>
      <c r="F316" s="13"/>
      <c r="G316" s="11"/>
      <c r="H316" s="11"/>
      <c r="I316" s="11"/>
    </row>
    <row r="317" spans="3:9" ht="12">
      <c r="C317" s="13"/>
      <c r="D317" s="11"/>
      <c r="E317" s="13"/>
      <c r="F317" s="13"/>
      <c r="G317" s="11"/>
      <c r="H317" s="11"/>
      <c r="I317" s="11"/>
    </row>
    <row r="318" spans="3:9" ht="12">
      <c r="C318" s="13"/>
      <c r="D318" s="11"/>
      <c r="E318" s="13"/>
      <c r="F318" s="13"/>
      <c r="G318" s="11"/>
      <c r="H318" s="11"/>
      <c r="I318" s="11"/>
    </row>
    <row r="319" spans="3:9" ht="12">
      <c r="C319" s="13"/>
      <c r="D319" s="11"/>
      <c r="E319" s="13"/>
      <c r="F319" s="13"/>
      <c r="G319" s="11"/>
      <c r="H319" s="11"/>
      <c r="I319" s="11"/>
    </row>
    <row r="320" spans="3:9" ht="12">
      <c r="C320" s="13"/>
      <c r="D320" s="11"/>
      <c r="E320" s="13"/>
      <c r="F320" s="13"/>
      <c r="G320" s="11"/>
      <c r="H320" s="11"/>
      <c r="I320" s="11"/>
    </row>
    <row r="321" spans="3:9" ht="12">
      <c r="C321" s="13"/>
      <c r="D321" s="11"/>
      <c r="E321" s="13"/>
      <c r="F321" s="13"/>
      <c r="G321" s="11"/>
      <c r="H321" s="11"/>
      <c r="I321" s="11"/>
    </row>
    <row r="322" spans="3:9" ht="12">
      <c r="C322" s="13"/>
      <c r="D322" s="11"/>
      <c r="E322" s="13"/>
      <c r="F322" s="13"/>
      <c r="G322" s="11"/>
      <c r="H322" s="11"/>
      <c r="I322" s="11"/>
    </row>
    <row r="323" spans="3:9" ht="12">
      <c r="C323" s="13"/>
      <c r="D323" s="11"/>
      <c r="E323" s="13"/>
      <c r="F323" s="13"/>
      <c r="G323" s="11"/>
      <c r="H323" s="11"/>
      <c r="I323" s="11"/>
    </row>
    <row r="324" spans="3:9" ht="12">
      <c r="C324" s="13"/>
      <c r="D324" s="11"/>
      <c r="E324" s="13"/>
      <c r="F324" s="13"/>
      <c r="G324" s="11"/>
      <c r="H324" s="11"/>
      <c r="I324" s="11"/>
    </row>
    <row r="325" spans="3:9" ht="12">
      <c r="C325" s="13"/>
      <c r="D325" s="11"/>
      <c r="E325" s="13"/>
      <c r="F325" s="13"/>
      <c r="G325" s="11"/>
      <c r="H325" s="11"/>
      <c r="I325" s="11"/>
    </row>
    <row r="326" spans="3:9" ht="12">
      <c r="C326" s="13"/>
      <c r="D326" s="11"/>
      <c r="E326" s="13"/>
      <c r="F326" s="13"/>
      <c r="G326" s="11"/>
      <c r="H326" s="11"/>
      <c r="I326" s="11"/>
    </row>
    <row r="327" spans="3:9" ht="12">
      <c r="C327" s="13"/>
      <c r="D327" s="11"/>
      <c r="E327" s="13"/>
      <c r="F327" s="13"/>
      <c r="G327" s="11"/>
      <c r="H327" s="11"/>
      <c r="I327" s="11"/>
    </row>
    <row r="328" spans="3:9" ht="12">
      <c r="C328" s="13"/>
      <c r="D328" s="11"/>
      <c r="E328" s="13"/>
      <c r="F328" s="13"/>
      <c r="G328" s="11"/>
      <c r="H328" s="11"/>
      <c r="I328" s="11"/>
    </row>
    <row r="329" spans="3:9" ht="12">
      <c r="C329" s="13"/>
      <c r="D329" s="11"/>
      <c r="E329" s="13"/>
      <c r="F329" s="13"/>
      <c r="G329" s="11"/>
      <c r="H329" s="11"/>
      <c r="I329" s="11"/>
    </row>
    <row r="330" spans="3:9" ht="12">
      <c r="C330" s="13"/>
      <c r="D330" s="11"/>
      <c r="E330" s="13"/>
      <c r="F330" s="13"/>
      <c r="G330" s="11"/>
      <c r="H330" s="11"/>
      <c r="I330" s="11"/>
    </row>
    <row r="331" spans="3:9" ht="12">
      <c r="C331" s="13"/>
      <c r="D331" s="11"/>
      <c r="E331" s="13"/>
      <c r="F331" s="13"/>
      <c r="G331" s="11"/>
      <c r="H331" s="11"/>
      <c r="I331" s="11"/>
    </row>
    <row r="332" spans="3:9" ht="12">
      <c r="C332" s="13"/>
      <c r="D332" s="11"/>
      <c r="E332" s="13"/>
      <c r="F332" s="13"/>
      <c r="G332" s="11"/>
      <c r="H332" s="11"/>
      <c r="I332" s="11"/>
    </row>
    <row r="333" spans="3:9" ht="12">
      <c r="C333" s="13"/>
      <c r="D333" s="11"/>
      <c r="E333" s="13"/>
      <c r="F333" s="13"/>
      <c r="G333" s="11"/>
      <c r="H333" s="11"/>
      <c r="I333" s="11"/>
    </row>
    <row r="334" spans="3:9" ht="12">
      <c r="C334" s="13"/>
      <c r="D334" s="11"/>
      <c r="E334" s="13"/>
      <c r="F334" s="13"/>
      <c r="G334" s="11"/>
      <c r="H334" s="11"/>
      <c r="I334" s="11"/>
    </row>
    <row r="335" spans="3:9" ht="12">
      <c r="C335" s="13"/>
      <c r="D335" s="11"/>
      <c r="E335" s="13"/>
      <c r="F335" s="13"/>
      <c r="G335" s="11"/>
      <c r="H335" s="11"/>
      <c r="I335" s="11"/>
    </row>
    <row r="336" spans="3:9" ht="12">
      <c r="C336" s="13"/>
      <c r="D336" s="11"/>
      <c r="E336" s="13"/>
      <c r="F336" s="13"/>
      <c r="G336" s="11"/>
      <c r="H336" s="11"/>
      <c r="I336" s="11"/>
    </row>
    <row r="337" spans="3:9" ht="12">
      <c r="C337" s="13"/>
      <c r="D337" s="11"/>
      <c r="E337" s="13"/>
      <c r="F337" s="13"/>
      <c r="G337" s="11"/>
      <c r="H337" s="11"/>
      <c r="I337" s="11"/>
    </row>
    <row r="338" spans="3:9" ht="12">
      <c r="C338" s="13"/>
      <c r="D338" s="11"/>
      <c r="E338" s="13"/>
      <c r="F338" s="13"/>
      <c r="G338" s="11"/>
      <c r="H338" s="11"/>
      <c r="I338" s="11"/>
    </row>
    <row r="339" spans="3:9" ht="12">
      <c r="C339" s="13"/>
      <c r="D339" s="11"/>
      <c r="E339" s="13"/>
      <c r="F339" s="13"/>
      <c r="G339" s="11"/>
      <c r="H339" s="11"/>
      <c r="I339" s="11"/>
    </row>
    <row r="340" spans="3:9" ht="12">
      <c r="C340" s="13"/>
      <c r="D340" s="11"/>
      <c r="E340" s="13"/>
      <c r="F340" s="13"/>
      <c r="G340" s="11"/>
      <c r="H340" s="11"/>
      <c r="I340" s="11"/>
    </row>
    <row r="341" spans="3:9" ht="12">
      <c r="C341" s="13"/>
      <c r="D341" s="11"/>
      <c r="E341" s="13"/>
      <c r="F341" s="13"/>
      <c r="G341" s="11"/>
      <c r="H341" s="11"/>
      <c r="I341" s="11"/>
    </row>
    <row r="342" spans="3:9" ht="12">
      <c r="C342" s="13"/>
      <c r="D342" s="11"/>
      <c r="E342" s="13"/>
      <c r="F342" s="13"/>
      <c r="G342" s="11"/>
      <c r="H342" s="11"/>
      <c r="I342" s="11"/>
    </row>
    <row r="343" spans="3:9" ht="12">
      <c r="C343" s="13"/>
      <c r="D343" s="11"/>
      <c r="E343" s="13"/>
      <c r="F343" s="13"/>
      <c r="G343" s="11"/>
      <c r="H343" s="11"/>
      <c r="I343" s="11"/>
    </row>
    <row r="344" spans="3:9" ht="12">
      <c r="C344" s="13"/>
      <c r="D344" s="11"/>
      <c r="E344" s="13"/>
      <c r="F344" s="13"/>
      <c r="G344" s="11"/>
      <c r="H344" s="11"/>
      <c r="I344" s="11"/>
    </row>
    <row r="345" spans="3:9" ht="12">
      <c r="C345" s="13"/>
      <c r="D345" s="11"/>
      <c r="E345" s="13"/>
      <c r="F345" s="13"/>
      <c r="G345" s="11"/>
      <c r="H345" s="11"/>
      <c r="I345" s="11"/>
    </row>
    <row r="346" spans="3:9" ht="12">
      <c r="C346" s="13"/>
      <c r="D346" s="11"/>
      <c r="E346" s="13"/>
      <c r="F346" s="13"/>
      <c r="G346" s="11"/>
      <c r="H346" s="11"/>
      <c r="I346" s="11"/>
    </row>
    <row r="347" spans="3:9" ht="12">
      <c r="C347" s="13"/>
      <c r="D347" s="11"/>
      <c r="E347" s="13"/>
      <c r="F347" s="13"/>
      <c r="G347" s="11"/>
      <c r="H347" s="11"/>
      <c r="I347" s="11"/>
    </row>
    <row r="348" spans="3:9" ht="12">
      <c r="C348" s="13"/>
      <c r="D348" s="11"/>
      <c r="E348" s="13"/>
      <c r="F348" s="13"/>
      <c r="G348" s="11"/>
      <c r="H348" s="11"/>
      <c r="I348" s="11"/>
    </row>
    <row r="349" spans="3:9" ht="12">
      <c r="C349" s="13"/>
      <c r="D349" s="11"/>
      <c r="E349" s="13"/>
      <c r="F349" s="13"/>
      <c r="G349" s="11"/>
      <c r="H349" s="11"/>
      <c r="I349" s="11"/>
    </row>
    <row r="350" spans="3:9" ht="12">
      <c r="C350" s="13"/>
      <c r="D350" s="11"/>
      <c r="E350" s="13"/>
      <c r="F350" s="13"/>
      <c r="G350" s="11"/>
      <c r="H350" s="11"/>
      <c r="I350" s="11"/>
    </row>
    <row r="351" spans="3:9" ht="12">
      <c r="C351" s="13"/>
      <c r="D351" s="11"/>
      <c r="E351" s="13"/>
      <c r="F351" s="13"/>
      <c r="G351" s="11"/>
      <c r="H351" s="11"/>
      <c r="I351" s="11"/>
    </row>
    <row r="352" spans="3:9" ht="12">
      <c r="C352" s="13"/>
      <c r="D352" s="11"/>
      <c r="E352" s="13"/>
      <c r="F352" s="13"/>
      <c r="G352" s="11"/>
      <c r="H352" s="11"/>
      <c r="I352" s="11"/>
    </row>
    <row r="353" spans="3:9" ht="12">
      <c r="C353" s="13"/>
      <c r="D353" s="11"/>
      <c r="E353" s="13"/>
      <c r="F353" s="13"/>
      <c r="G353" s="11"/>
      <c r="H353" s="11"/>
      <c r="I353" s="11"/>
    </row>
    <row r="354" spans="3:9" ht="12">
      <c r="C354" s="13"/>
      <c r="D354" s="11"/>
      <c r="E354" s="13"/>
      <c r="F354" s="13"/>
      <c r="G354" s="11"/>
      <c r="H354" s="11"/>
      <c r="I354" s="11"/>
    </row>
    <row r="355" spans="3:9" ht="12">
      <c r="C355" s="13"/>
      <c r="D355" s="11"/>
      <c r="E355" s="13"/>
      <c r="F355" s="13"/>
      <c r="G355" s="11"/>
      <c r="H355" s="11"/>
      <c r="I355" s="11"/>
    </row>
    <row r="356" spans="3:9" ht="12">
      <c r="C356" s="13"/>
      <c r="D356" s="11"/>
      <c r="E356" s="13"/>
      <c r="F356" s="13"/>
      <c r="G356" s="11"/>
      <c r="H356" s="11"/>
      <c r="I356" s="11"/>
    </row>
    <row r="357" spans="3:9" ht="12">
      <c r="C357" s="13"/>
      <c r="D357" s="11"/>
      <c r="E357" s="13"/>
      <c r="F357" s="13"/>
      <c r="G357" s="11"/>
      <c r="H357" s="11"/>
      <c r="I357" s="11"/>
    </row>
    <row r="358" spans="3:9" ht="12">
      <c r="C358" s="13"/>
      <c r="D358" s="11"/>
      <c r="E358" s="13"/>
      <c r="F358" s="13"/>
      <c r="G358" s="11"/>
      <c r="H358" s="11"/>
      <c r="I358" s="11"/>
    </row>
    <row r="359" spans="3:9" ht="12">
      <c r="C359" s="13"/>
      <c r="D359" s="11"/>
      <c r="E359" s="13"/>
      <c r="F359" s="13"/>
      <c r="G359" s="11"/>
      <c r="H359" s="11"/>
      <c r="I359" s="11"/>
    </row>
    <row r="360" spans="3:9" ht="12">
      <c r="C360" s="13"/>
      <c r="D360" s="11"/>
      <c r="E360" s="13"/>
      <c r="F360" s="13"/>
      <c r="G360" s="11"/>
      <c r="H360" s="11"/>
      <c r="I360" s="11"/>
    </row>
    <row r="361" spans="3:9" ht="12">
      <c r="C361" s="13"/>
      <c r="D361" s="11"/>
      <c r="E361" s="13"/>
      <c r="F361" s="13"/>
      <c r="G361" s="11"/>
      <c r="H361" s="11"/>
      <c r="I361" s="11"/>
    </row>
    <row r="362" spans="3:9" ht="12">
      <c r="C362" s="13"/>
      <c r="D362" s="11"/>
      <c r="E362" s="13"/>
      <c r="F362" s="13"/>
      <c r="G362" s="11"/>
      <c r="H362" s="11"/>
      <c r="I362" s="11"/>
    </row>
    <row r="363" spans="3:9" ht="12">
      <c r="C363" s="13"/>
      <c r="D363" s="11"/>
      <c r="E363" s="13"/>
      <c r="F363" s="13"/>
      <c r="G363" s="11"/>
      <c r="H363" s="11"/>
      <c r="I363" s="11"/>
    </row>
    <row r="364" spans="3:9" ht="12">
      <c r="C364" s="13"/>
      <c r="D364" s="11"/>
      <c r="E364" s="13"/>
      <c r="F364" s="13"/>
      <c r="G364" s="11"/>
      <c r="H364" s="11"/>
      <c r="I364" s="11"/>
    </row>
    <row r="365" spans="3:9" ht="12">
      <c r="C365" s="13"/>
      <c r="D365" s="11"/>
      <c r="E365" s="13"/>
      <c r="F365" s="13"/>
      <c r="G365" s="11"/>
      <c r="H365" s="11"/>
      <c r="I365" s="11"/>
    </row>
    <row r="366" spans="3:9" ht="12">
      <c r="C366" s="13"/>
      <c r="D366" s="11"/>
      <c r="E366" s="13"/>
      <c r="F366" s="13"/>
      <c r="G366" s="11"/>
      <c r="H366" s="11"/>
      <c r="I366" s="11"/>
    </row>
    <row r="367" spans="3:9" ht="12">
      <c r="C367" s="13"/>
      <c r="D367" s="11"/>
      <c r="E367" s="13"/>
      <c r="F367" s="13"/>
      <c r="G367" s="11"/>
      <c r="H367" s="11"/>
      <c r="I367" s="11"/>
    </row>
    <row r="368" spans="3:9" ht="12">
      <c r="C368" s="13"/>
      <c r="D368" s="11"/>
      <c r="E368" s="13"/>
      <c r="F368" s="13"/>
      <c r="G368" s="11"/>
      <c r="H368" s="11"/>
      <c r="I368" s="11"/>
    </row>
    <row r="369" spans="3:9" ht="12">
      <c r="C369" s="13"/>
      <c r="D369" s="11"/>
      <c r="E369" s="13"/>
      <c r="F369" s="13"/>
      <c r="G369" s="11"/>
      <c r="H369" s="11"/>
      <c r="I369" s="11"/>
    </row>
    <row r="370" spans="3:9" ht="12">
      <c r="C370" s="13"/>
      <c r="D370" s="11"/>
      <c r="E370" s="13"/>
      <c r="F370" s="13"/>
      <c r="G370" s="11"/>
      <c r="H370" s="11"/>
      <c r="I370" s="11"/>
    </row>
    <row r="371" spans="3:9" ht="12">
      <c r="C371" s="13"/>
      <c r="D371" s="11"/>
      <c r="E371" s="13"/>
      <c r="F371" s="13"/>
      <c r="G371" s="11"/>
      <c r="H371" s="11"/>
      <c r="I371" s="11"/>
    </row>
    <row r="372" spans="3:9" ht="12">
      <c r="C372" s="13"/>
      <c r="D372" s="11"/>
      <c r="E372" s="13"/>
      <c r="F372" s="13"/>
      <c r="G372" s="11"/>
      <c r="H372" s="11"/>
      <c r="I372" s="11"/>
    </row>
    <row r="373" spans="3:9" ht="12">
      <c r="C373" s="13"/>
      <c r="D373" s="11"/>
      <c r="E373" s="13"/>
      <c r="F373" s="13"/>
      <c r="G373" s="11"/>
      <c r="H373" s="11"/>
      <c r="I373" s="11"/>
    </row>
    <row r="374" spans="3:9" ht="12">
      <c r="C374" s="13"/>
      <c r="D374" s="11"/>
      <c r="E374" s="13"/>
      <c r="F374" s="13"/>
      <c r="G374" s="11"/>
      <c r="H374" s="11"/>
      <c r="I374" s="11"/>
    </row>
    <row r="375" spans="3:9" ht="12">
      <c r="C375" s="13"/>
      <c r="D375" s="11"/>
      <c r="E375" s="13"/>
      <c r="F375" s="13"/>
      <c r="G375" s="11"/>
      <c r="H375" s="11"/>
      <c r="I375" s="11"/>
    </row>
    <row r="376" spans="3:9" ht="12">
      <c r="C376" s="13"/>
      <c r="D376" s="11"/>
      <c r="E376" s="13"/>
      <c r="F376" s="13"/>
      <c r="G376" s="11"/>
      <c r="H376" s="11"/>
      <c r="I376" s="11"/>
    </row>
    <row r="377" spans="3:9" ht="12">
      <c r="C377" s="13"/>
      <c r="D377" s="11"/>
      <c r="E377" s="13"/>
      <c r="F377" s="13"/>
      <c r="G377" s="11"/>
      <c r="H377" s="11"/>
      <c r="I377" s="11"/>
    </row>
    <row r="378" spans="3:9" ht="12">
      <c r="C378" s="13"/>
      <c r="D378" s="11"/>
      <c r="E378" s="13"/>
      <c r="F378" s="13"/>
      <c r="G378" s="11"/>
      <c r="H378" s="11"/>
      <c r="I378" s="11"/>
    </row>
    <row r="379" spans="3:9" ht="12">
      <c r="C379" s="13"/>
      <c r="D379" s="11"/>
      <c r="E379" s="13"/>
      <c r="F379" s="13"/>
      <c r="G379" s="11"/>
      <c r="H379" s="11"/>
      <c r="I379" s="11"/>
    </row>
    <row r="380" spans="3:9" ht="12">
      <c r="C380" s="13"/>
      <c r="D380" s="11"/>
      <c r="E380" s="13"/>
      <c r="F380" s="13"/>
      <c r="G380" s="11"/>
      <c r="H380" s="11"/>
      <c r="I380" s="11"/>
    </row>
    <row r="381" spans="3:9" ht="12">
      <c r="C381" s="13"/>
      <c r="D381" s="11"/>
      <c r="E381" s="13"/>
      <c r="F381" s="13"/>
      <c r="G381" s="11"/>
      <c r="H381" s="11"/>
      <c r="I381" s="11"/>
    </row>
    <row r="382" spans="3:9" ht="12">
      <c r="C382" s="13"/>
      <c r="D382" s="11"/>
      <c r="E382" s="13"/>
      <c r="F382" s="13"/>
      <c r="G382" s="11"/>
      <c r="H382" s="11"/>
      <c r="I382" s="11"/>
    </row>
    <row r="383" spans="3:9" ht="12">
      <c r="C383" s="13"/>
      <c r="D383" s="11"/>
      <c r="E383" s="13"/>
      <c r="F383" s="13"/>
      <c r="G383" s="11"/>
      <c r="H383" s="11"/>
      <c r="I383" s="11"/>
    </row>
    <row r="384" spans="3:9" ht="12">
      <c r="C384" s="13"/>
      <c r="D384" s="11"/>
      <c r="E384" s="13"/>
      <c r="F384" s="13"/>
      <c r="G384" s="11"/>
      <c r="H384" s="11"/>
      <c r="I384" s="11"/>
    </row>
    <row r="385" spans="3:9" ht="12">
      <c r="C385" s="13"/>
      <c r="D385" s="11"/>
      <c r="E385" s="13"/>
      <c r="F385" s="13"/>
      <c r="G385" s="11"/>
      <c r="H385" s="11"/>
      <c r="I385" s="11"/>
    </row>
    <row r="386" spans="3:9" ht="12">
      <c r="C386" s="13"/>
      <c r="D386" s="11"/>
      <c r="E386" s="13"/>
      <c r="F386" s="13"/>
      <c r="G386" s="11"/>
      <c r="H386" s="11"/>
      <c r="I386" s="11"/>
    </row>
    <row r="387" spans="3:9" ht="12">
      <c r="C387" s="13"/>
      <c r="D387" s="11"/>
      <c r="E387" s="13"/>
      <c r="F387" s="13"/>
      <c r="G387" s="11"/>
      <c r="H387" s="11"/>
      <c r="I387" s="11"/>
    </row>
    <row r="388" spans="3:9" ht="12">
      <c r="C388" s="13"/>
      <c r="D388" s="11"/>
      <c r="E388" s="13"/>
      <c r="F388" s="13"/>
      <c r="G388" s="11"/>
      <c r="H388" s="11"/>
      <c r="I388" s="11"/>
    </row>
    <row r="389" spans="3:9" ht="12">
      <c r="C389" s="13"/>
      <c r="D389" s="11"/>
      <c r="E389" s="13"/>
      <c r="F389" s="13"/>
      <c r="G389" s="11"/>
      <c r="H389" s="11"/>
      <c r="I389" s="11"/>
    </row>
    <row r="390" spans="3:9" ht="12">
      <c r="C390" s="13"/>
      <c r="D390" s="11"/>
      <c r="E390" s="13"/>
      <c r="F390" s="13"/>
      <c r="G390" s="11"/>
      <c r="H390" s="11"/>
      <c r="I390" s="11"/>
    </row>
    <row r="391" spans="3:9" ht="12">
      <c r="C391" s="13"/>
      <c r="D391" s="11"/>
      <c r="E391" s="13"/>
      <c r="F391" s="13"/>
      <c r="G391" s="11"/>
      <c r="H391" s="11"/>
      <c r="I391" s="11"/>
    </row>
    <row r="392" spans="3:9" ht="12">
      <c r="C392" s="13"/>
      <c r="D392" s="11"/>
      <c r="E392" s="13"/>
      <c r="F392" s="13"/>
      <c r="G392" s="11"/>
      <c r="H392" s="11"/>
      <c r="I392" s="11"/>
    </row>
    <row r="393" spans="3:9" ht="12">
      <c r="C393" s="13"/>
      <c r="D393" s="11"/>
      <c r="E393" s="13"/>
      <c r="F393" s="13"/>
      <c r="G393" s="11"/>
      <c r="H393" s="11"/>
      <c r="I393" s="11"/>
    </row>
    <row r="394" spans="3:9" ht="12">
      <c r="C394" s="13"/>
      <c r="D394" s="11"/>
      <c r="E394" s="13"/>
      <c r="F394" s="13"/>
      <c r="G394" s="11"/>
      <c r="H394" s="11"/>
      <c r="I394" s="11"/>
    </row>
    <row r="395" spans="3:9" ht="12">
      <c r="C395" s="13"/>
      <c r="D395" s="11"/>
      <c r="E395" s="13"/>
      <c r="F395" s="13"/>
      <c r="G395" s="11"/>
      <c r="H395" s="11"/>
      <c r="I395" s="11"/>
    </row>
    <row r="396" spans="3:9" ht="12">
      <c r="C396" s="13"/>
      <c r="D396" s="11"/>
      <c r="E396" s="13"/>
      <c r="F396" s="13"/>
      <c r="G396" s="11"/>
      <c r="H396" s="11"/>
      <c r="I396" s="11"/>
    </row>
    <row r="397" spans="3:9" ht="12">
      <c r="C397" s="13"/>
      <c r="D397" s="11"/>
      <c r="E397" s="13"/>
      <c r="F397" s="13"/>
      <c r="G397" s="11"/>
      <c r="H397" s="11"/>
      <c r="I397" s="11"/>
    </row>
    <row r="398" spans="3:9" ht="12">
      <c r="C398" s="13"/>
      <c r="D398" s="11"/>
      <c r="E398" s="13"/>
      <c r="F398" s="13"/>
      <c r="G398" s="11"/>
      <c r="H398" s="11"/>
      <c r="I398" s="11"/>
    </row>
    <row r="399" spans="3:9" ht="12">
      <c r="C399" s="13"/>
      <c r="D399" s="11"/>
      <c r="E399" s="13"/>
      <c r="F399" s="13"/>
      <c r="G399" s="11"/>
      <c r="H399" s="11"/>
      <c r="I399" s="11"/>
    </row>
    <row r="400" spans="3:9" ht="12">
      <c r="C400" s="13"/>
      <c r="D400" s="11"/>
      <c r="E400" s="13"/>
      <c r="F400" s="13"/>
      <c r="G400" s="11"/>
      <c r="H400" s="11"/>
      <c r="I400" s="11"/>
    </row>
    <row r="401" spans="3:9" ht="12">
      <c r="C401" s="13"/>
      <c r="D401" s="11"/>
      <c r="E401" s="13"/>
      <c r="F401" s="13"/>
      <c r="G401" s="11"/>
      <c r="H401" s="11"/>
      <c r="I401" s="11"/>
    </row>
    <row r="402" spans="3:9" ht="12">
      <c r="C402" s="13"/>
      <c r="D402" s="11"/>
      <c r="E402" s="13"/>
      <c r="F402" s="13"/>
      <c r="G402" s="11"/>
      <c r="H402" s="11"/>
      <c r="I402" s="11"/>
    </row>
    <row r="403" spans="3:9" ht="12">
      <c r="C403" s="13"/>
      <c r="D403" s="11"/>
      <c r="E403" s="13"/>
      <c r="F403" s="13"/>
      <c r="G403" s="11"/>
      <c r="H403" s="11"/>
      <c r="I403" s="11"/>
    </row>
    <row r="404" spans="3:9" ht="12">
      <c r="C404" s="13"/>
      <c r="D404" s="11"/>
      <c r="E404" s="13"/>
      <c r="F404" s="13"/>
      <c r="G404" s="11"/>
      <c r="H404" s="11"/>
      <c r="I404" s="11"/>
    </row>
    <row r="405" spans="3:9" ht="12">
      <c r="C405" s="13"/>
      <c r="D405" s="11"/>
      <c r="E405" s="13"/>
      <c r="F405" s="13"/>
      <c r="G405" s="11"/>
      <c r="H405" s="11"/>
      <c r="I405" s="11"/>
    </row>
    <row r="406" spans="3:9" ht="12">
      <c r="C406" s="13"/>
      <c r="D406" s="11"/>
      <c r="E406" s="13"/>
      <c r="F406" s="13"/>
      <c r="G406" s="11"/>
      <c r="H406" s="11"/>
      <c r="I406" s="11"/>
    </row>
    <row r="407" spans="3:9" ht="12">
      <c r="C407" s="13"/>
      <c r="D407" s="11"/>
      <c r="E407" s="13"/>
      <c r="F407" s="13"/>
      <c r="G407" s="11"/>
      <c r="H407" s="11"/>
      <c r="I407" s="11"/>
    </row>
    <row r="408" spans="3:9" ht="12">
      <c r="C408" s="13"/>
      <c r="D408" s="11"/>
      <c r="E408" s="13"/>
      <c r="F408" s="13"/>
      <c r="G408" s="11"/>
      <c r="H408" s="11"/>
      <c r="I408" s="11"/>
    </row>
    <row r="409" spans="3:9" ht="12">
      <c r="C409" s="13"/>
      <c r="D409" s="11"/>
      <c r="E409" s="13"/>
      <c r="F409" s="13"/>
      <c r="G409" s="11"/>
      <c r="H409" s="11"/>
      <c r="I409" s="11"/>
    </row>
    <row r="410" spans="3:9" ht="12">
      <c r="C410" s="13"/>
      <c r="D410" s="11"/>
      <c r="E410" s="13"/>
      <c r="F410" s="13"/>
      <c r="G410" s="11"/>
      <c r="H410" s="11"/>
      <c r="I410" s="11"/>
    </row>
    <row r="411" spans="3:9" ht="12">
      <c r="C411" s="13"/>
      <c r="D411" s="11"/>
      <c r="E411" s="13"/>
      <c r="F411" s="13"/>
      <c r="G411" s="11"/>
      <c r="H411" s="11"/>
      <c r="I411" s="11"/>
    </row>
    <row r="412" spans="3:9" ht="12">
      <c r="C412" s="13"/>
      <c r="D412" s="11"/>
      <c r="E412" s="13"/>
      <c r="F412" s="13"/>
      <c r="G412" s="11"/>
      <c r="H412" s="11"/>
      <c r="I412" s="11"/>
    </row>
    <row r="413" spans="3:9" ht="12">
      <c r="C413" s="13"/>
      <c r="D413" s="11"/>
      <c r="E413" s="13"/>
      <c r="F413" s="13"/>
      <c r="G413" s="11"/>
      <c r="H413" s="11"/>
      <c r="I413" s="11"/>
    </row>
    <row r="414" spans="3:9" ht="12">
      <c r="C414" s="13"/>
      <c r="D414" s="11"/>
      <c r="E414" s="13"/>
      <c r="F414" s="13"/>
      <c r="G414" s="11"/>
      <c r="H414" s="11"/>
      <c r="I414" s="11"/>
    </row>
    <row r="415" spans="3:9" ht="12">
      <c r="C415" s="13"/>
      <c r="D415" s="11"/>
      <c r="E415" s="13"/>
      <c r="F415" s="13"/>
      <c r="G415" s="11"/>
      <c r="H415" s="11"/>
      <c r="I415" s="11"/>
    </row>
    <row r="416" spans="3:9" ht="12">
      <c r="C416" s="13"/>
      <c r="D416" s="11"/>
      <c r="E416" s="13"/>
      <c r="F416" s="13"/>
      <c r="G416" s="11"/>
      <c r="H416" s="11"/>
      <c r="I416" s="11"/>
    </row>
    <row r="417" spans="3:9" ht="12">
      <c r="C417" s="13"/>
      <c r="D417" s="11"/>
      <c r="E417" s="13"/>
      <c r="F417" s="13"/>
      <c r="G417" s="11"/>
      <c r="H417" s="11"/>
      <c r="I417" s="11"/>
    </row>
    <row r="418" spans="3:9" ht="12">
      <c r="C418" s="13"/>
      <c r="D418" s="11"/>
      <c r="E418" s="13"/>
      <c r="F418" s="13"/>
      <c r="G418" s="11"/>
      <c r="H418" s="11"/>
      <c r="I418" s="11"/>
    </row>
    <row r="419" spans="3:9" ht="12">
      <c r="C419" s="13"/>
      <c r="D419" s="11"/>
      <c r="E419" s="13"/>
      <c r="F419" s="13"/>
      <c r="G419" s="11"/>
      <c r="H419" s="11"/>
      <c r="I419" s="11"/>
    </row>
    <row r="420" spans="3:9" ht="12">
      <c r="C420" s="13"/>
      <c r="D420" s="11"/>
      <c r="E420" s="13"/>
      <c r="F420" s="13"/>
      <c r="G420" s="11"/>
      <c r="H420" s="11"/>
      <c r="I420" s="11"/>
    </row>
    <row r="421" spans="3:9" ht="12">
      <c r="C421" s="13"/>
      <c r="D421" s="11"/>
      <c r="E421" s="13"/>
      <c r="F421" s="13"/>
      <c r="G421" s="11"/>
      <c r="H421" s="11"/>
      <c r="I421" s="11"/>
    </row>
    <row r="422" spans="3:9" ht="12">
      <c r="C422" s="13"/>
      <c r="D422" s="11"/>
      <c r="E422" s="13"/>
      <c r="F422" s="13"/>
      <c r="G422" s="11"/>
      <c r="H422" s="11"/>
      <c r="I422" s="11"/>
    </row>
    <row r="423" spans="3:9" ht="12">
      <c r="C423" s="13"/>
      <c r="D423" s="11"/>
      <c r="E423" s="13"/>
      <c r="F423" s="13"/>
      <c r="G423" s="11"/>
      <c r="H423" s="11"/>
      <c r="I423" s="11"/>
    </row>
    <row r="424" spans="3:9" ht="12">
      <c r="C424" s="13"/>
      <c r="D424" s="11"/>
      <c r="E424" s="13"/>
      <c r="F424" s="13"/>
      <c r="G424" s="11"/>
      <c r="H424" s="11"/>
      <c r="I424" s="11"/>
    </row>
    <row r="425" spans="3:9" ht="12">
      <c r="C425" s="13"/>
      <c r="D425" s="11"/>
      <c r="E425" s="13"/>
      <c r="F425" s="13"/>
      <c r="G425" s="11"/>
      <c r="H425" s="11"/>
      <c r="I425" s="11"/>
    </row>
    <row r="426" spans="3:9" ht="12">
      <c r="C426" s="13"/>
      <c r="D426" s="11"/>
      <c r="E426" s="13"/>
      <c r="F426" s="13"/>
      <c r="G426" s="11"/>
      <c r="H426" s="11"/>
      <c r="I426" s="11"/>
    </row>
    <row r="427" spans="3:9" ht="12">
      <c r="C427" s="13"/>
      <c r="D427" s="11"/>
      <c r="E427" s="13"/>
      <c r="F427" s="13"/>
      <c r="G427" s="11"/>
      <c r="H427" s="11"/>
      <c r="I427" s="11"/>
    </row>
    <row r="428" spans="3:9" ht="12">
      <c r="C428" s="13"/>
      <c r="D428" s="11"/>
      <c r="E428" s="13"/>
      <c r="F428" s="13"/>
      <c r="G428" s="11"/>
      <c r="H428" s="11"/>
      <c r="I428" s="11"/>
    </row>
    <row r="429" spans="3:9" ht="12">
      <c r="C429" s="13"/>
      <c r="D429" s="11"/>
      <c r="E429" s="13"/>
      <c r="F429" s="13"/>
      <c r="G429" s="11"/>
      <c r="H429" s="11"/>
      <c r="I429" s="11"/>
    </row>
    <row r="430" spans="3:9" ht="12">
      <c r="C430" s="13"/>
      <c r="D430" s="11"/>
      <c r="E430" s="13"/>
      <c r="F430" s="13"/>
      <c r="G430" s="11"/>
      <c r="H430" s="11"/>
      <c r="I430" s="11"/>
    </row>
    <row r="431" spans="3:9" ht="12">
      <c r="C431" s="13"/>
      <c r="D431" s="11"/>
      <c r="E431" s="13"/>
      <c r="F431" s="13"/>
      <c r="G431" s="11"/>
      <c r="H431" s="11"/>
      <c r="I431" s="11"/>
    </row>
    <row r="432" spans="3:9" ht="12">
      <c r="C432" s="13"/>
      <c r="D432" s="11"/>
      <c r="E432" s="13"/>
      <c r="F432" s="13"/>
      <c r="G432" s="11"/>
      <c r="H432" s="11"/>
      <c r="I432" s="11"/>
    </row>
    <row r="433" spans="3:9" ht="12">
      <c r="C433" s="13"/>
      <c r="D433" s="11"/>
      <c r="E433" s="13"/>
      <c r="F433" s="13"/>
      <c r="G433" s="11"/>
      <c r="H433" s="11"/>
      <c r="I433" s="11"/>
    </row>
  </sheetData>
  <mergeCells count="5">
    <mergeCell ref="G8:I8"/>
    <mergeCell ref="C8:E8"/>
    <mergeCell ref="G7:I7"/>
    <mergeCell ref="A53:I53"/>
    <mergeCell ref="C7:E7"/>
  </mergeCells>
  <printOptions horizontalCentered="1"/>
  <pageMargins left="0.5" right="0.5" top="1" bottom="1" header="0.5" footer="0.5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39.7109375" style="11" customWidth="1"/>
    <col min="2" max="2" width="7.28125" style="13" customWidth="1"/>
    <col min="3" max="3" width="12.7109375" style="27" customWidth="1"/>
    <col min="4" max="4" width="5.8515625" style="11" customWidth="1"/>
    <col min="5" max="5" width="13.8515625" style="27" customWidth="1"/>
    <col min="6" max="6" width="7.57421875" style="11" customWidth="1"/>
    <col min="7" max="7" width="9.140625" style="11" customWidth="1"/>
    <col min="8" max="8" width="5.140625" style="11" customWidth="1"/>
    <col min="9" max="16384" width="9.140625" style="11" customWidth="1"/>
  </cols>
  <sheetData>
    <row r="1" spans="1:4" ht="12">
      <c r="A1" s="6" t="s">
        <v>7</v>
      </c>
      <c r="B1" s="24"/>
      <c r="C1" s="25"/>
      <c r="D1" s="26"/>
    </row>
    <row r="3" spans="1:2" ht="12">
      <c r="A3" s="6" t="s">
        <v>98</v>
      </c>
      <c r="B3" s="24"/>
    </row>
    <row r="4" spans="1:2" ht="12">
      <c r="A4" s="6" t="s">
        <v>276</v>
      </c>
      <c r="B4" s="24"/>
    </row>
    <row r="5" spans="1:2" ht="12">
      <c r="A5" s="6"/>
      <c r="B5" s="24"/>
    </row>
    <row r="6" spans="3:5" ht="12">
      <c r="C6" s="28" t="s">
        <v>8</v>
      </c>
      <c r="D6" s="13"/>
      <c r="E6" s="28" t="s">
        <v>8</v>
      </c>
    </row>
    <row r="7" spans="3:5" ht="12">
      <c r="C7" s="28" t="s">
        <v>9</v>
      </c>
      <c r="D7" s="13"/>
      <c r="E7" s="28" t="s">
        <v>173</v>
      </c>
    </row>
    <row r="8" spans="3:5" ht="12">
      <c r="C8" s="28" t="s">
        <v>10</v>
      </c>
      <c r="D8" s="13"/>
      <c r="E8" s="28" t="s">
        <v>11</v>
      </c>
    </row>
    <row r="9" spans="3:5" ht="12">
      <c r="C9" s="28" t="s">
        <v>6</v>
      </c>
      <c r="D9" s="13"/>
      <c r="E9" s="28" t="s">
        <v>12</v>
      </c>
    </row>
    <row r="10" spans="3:5" ht="12">
      <c r="C10" s="28" t="str">
        <f>'Income Statement'!G14</f>
        <v>31/03/2004</v>
      </c>
      <c r="D10" s="13"/>
      <c r="E10" s="28" t="s">
        <v>212</v>
      </c>
    </row>
    <row r="11" spans="3:5" ht="12">
      <c r="C11" s="28" t="s">
        <v>83</v>
      </c>
      <c r="D11" s="13"/>
      <c r="E11" s="28" t="s">
        <v>13</v>
      </c>
    </row>
    <row r="12" spans="2:5" ht="12">
      <c r="B12" s="14" t="s">
        <v>87</v>
      </c>
      <c r="C12" s="28" t="s">
        <v>5</v>
      </c>
      <c r="D12" s="13"/>
      <c r="E12" s="28" t="s">
        <v>5</v>
      </c>
    </row>
    <row r="14" spans="1:5" ht="12">
      <c r="A14" s="11" t="s">
        <v>58</v>
      </c>
      <c r="B14" s="13" t="s">
        <v>319</v>
      </c>
      <c r="C14" s="28">
        <v>22372</v>
      </c>
      <c r="E14" s="27">
        <v>23197</v>
      </c>
    </row>
    <row r="15" ht="12">
      <c r="C15" s="28"/>
    </row>
    <row r="16" spans="1:5" ht="12">
      <c r="A16" s="11" t="s">
        <v>59</v>
      </c>
      <c r="B16" s="13" t="s">
        <v>320</v>
      </c>
      <c r="C16" s="28">
        <v>42</v>
      </c>
      <c r="E16" s="27">
        <v>42</v>
      </c>
    </row>
    <row r="17" ht="12">
      <c r="C17" s="28"/>
    </row>
    <row r="18" spans="1:5" ht="12">
      <c r="A18" s="11" t="s">
        <v>14</v>
      </c>
      <c r="C18" s="28">
        <v>542</v>
      </c>
      <c r="E18" s="27">
        <v>667</v>
      </c>
    </row>
    <row r="19" ht="12">
      <c r="C19" s="28"/>
    </row>
    <row r="20" spans="1:5" ht="12">
      <c r="A20" s="11" t="s">
        <v>213</v>
      </c>
      <c r="C20" s="28">
        <v>1449</v>
      </c>
      <c r="E20" s="27">
        <v>2731</v>
      </c>
    </row>
    <row r="21" ht="12">
      <c r="C21" s="28"/>
    </row>
    <row r="22" spans="1:3" ht="12">
      <c r="A22" s="11" t="s">
        <v>15</v>
      </c>
      <c r="C22" s="28"/>
    </row>
    <row r="23" spans="1:5" ht="12">
      <c r="A23" s="11" t="s">
        <v>60</v>
      </c>
      <c r="C23" s="28">
        <f>27114-500</f>
        <v>26614</v>
      </c>
      <c r="E23" s="27">
        <v>26073</v>
      </c>
    </row>
    <row r="24" spans="1:5" ht="12">
      <c r="A24" s="11" t="s">
        <v>183</v>
      </c>
      <c r="C24" s="28">
        <f>28950+6332-500</f>
        <v>34782</v>
      </c>
      <c r="E24" s="27">
        <v>29838</v>
      </c>
    </row>
    <row r="25" spans="1:5" ht="12">
      <c r="A25" s="11" t="s">
        <v>61</v>
      </c>
      <c r="C25" s="28">
        <v>142</v>
      </c>
      <c r="E25" s="27">
        <v>142</v>
      </c>
    </row>
    <row r="26" spans="1:5" ht="12">
      <c r="A26" s="11" t="s">
        <v>16</v>
      </c>
      <c r="C26" s="28">
        <v>1665</v>
      </c>
      <c r="E26" s="27">
        <v>1147</v>
      </c>
    </row>
    <row r="27" spans="3:5" ht="12">
      <c r="C27" s="29">
        <f>SUM(C23:C26)</f>
        <v>63203</v>
      </c>
      <c r="E27" s="30">
        <f>SUM(E23:E26)</f>
        <v>57200</v>
      </c>
    </row>
    <row r="28" spans="1:3" ht="12">
      <c r="A28" s="11" t="s">
        <v>17</v>
      </c>
      <c r="C28" s="28"/>
    </row>
    <row r="29" spans="1:5" ht="12">
      <c r="A29" s="11" t="s">
        <v>184</v>
      </c>
      <c r="C29" s="28">
        <f>8371+3330</f>
        <v>11701</v>
      </c>
      <c r="E29" s="27">
        <v>10481</v>
      </c>
    </row>
    <row r="30" spans="1:5" ht="12">
      <c r="A30" s="11" t="s">
        <v>63</v>
      </c>
      <c r="C30" s="28">
        <v>135</v>
      </c>
      <c r="E30" s="27">
        <v>42</v>
      </c>
    </row>
    <row r="31" spans="1:5" ht="12">
      <c r="A31" s="11" t="s">
        <v>18</v>
      </c>
      <c r="B31" s="13" t="s">
        <v>321</v>
      </c>
      <c r="C31" s="28">
        <v>49611</v>
      </c>
      <c r="E31" s="27">
        <v>48119</v>
      </c>
    </row>
    <row r="32" spans="3:5" ht="12">
      <c r="C32" s="29">
        <f>SUM(C29:C31)</f>
        <v>61447</v>
      </c>
      <c r="E32" s="30">
        <f>SUM(E29:E31)</f>
        <v>58642</v>
      </c>
    </row>
    <row r="33" ht="12">
      <c r="C33" s="28"/>
    </row>
    <row r="34" spans="1:5" ht="12">
      <c r="A34" s="11" t="s">
        <v>136</v>
      </c>
      <c r="C34" s="29">
        <f>C27-C32</f>
        <v>1756</v>
      </c>
      <c r="E34" s="30">
        <f>E27-E32</f>
        <v>-1442</v>
      </c>
    </row>
    <row r="35" ht="12">
      <c r="C35" s="28"/>
    </row>
    <row r="36" spans="3:5" ht="12.75" thickBot="1">
      <c r="C36" s="31">
        <f>C14+C16+C18++C20+C34</f>
        <v>26161</v>
      </c>
      <c r="E36" s="32">
        <f>E14+E16+E18++E20+E34</f>
        <v>25195</v>
      </c>
    </row>
    <row r="37" spans="1:3" ht="12">
      <c r="A37" s="11" t="s">
        <v>19</v>
      </c>
      <c r="C37" s="28"/>
    </row>
    <row r="38" ht="12">
      <c r="C38" s="28"/>
    </row>
    <row r="39" spans="1:5" ht="12">
      <c r="A39" s="11" t="s">
        <v>20</v>
      </c>
      <c r="C39" s="28">
        <v>19999</v>
      </c>
      <c r="E39" s="27">
        <v>19999</v>
      </c>
    </row>
    <row r="40" ht="12">
      <c r="C40" s="28"/>
    </row>
    <row r="41" spans="1:3" ht="12">
      <c r="A41" s="11" t="s">
        <v>21</v>
      </c>
      <c r="C41" s="28"/>
    </row>
    <row r="42" spans="1:5" ht="12">
      <c r="A42" s="11" t="s">
        <v>22</v>
      </c>
      <c r="C42" s="28">
        <f>1222-42</f>
        <v>1180</v>
      </c>
      <c r="E42" s="27">
        <v>1222</v>
      </c>
    </row>
    <row r="43" spans="1:5" ht="12">
      <c r="A43" s="11" t="s">
        <v>23</v>
      </c>
      <c r="C43" s="28">
        <v>31</v>
      </c>
      <c r="E43" s="27">
        <v>31</v>
      </c>
    </row>
    <row r="44" spans="1:5" ht="12">
      <c r="A44" s="11" t="s">
        <v>24</v>
      </c>
      <c r="C44" s="83">
        <f>E44+'Income Statement'!G38</f>
        <v>-5380</v>
      </c>
      <c r="E44" s="33">
        <v>-10036</v>
      </c>
    </row>
    <row r="45" spans="1:5" ht="12">
      <c r="A45" s="11" t="s">
        <v>62</v>
      </c>
      <c r="C45" s="28">
        <f>SUM(C39:C44)</f>
        <v>15830</v>
      </c>
      <c r="E45" s="27">
        <f>SUM(E39:E44)</f>
        <v>11216</v>
      </c>
    </row>
    <row r="46" ht="12">
      <c r="C46" s="28"/>
    </row>
    <row r="47" spans="1:5" ht="12">
      <c r="A47" s="11" t="s">
        <v>25</v>
      </c>
      <c r="C47" s="28">
        <v>891</v>
      </c>
      <c r="E47" s="27">
        <v>858</v>
      </c>
    </row>
    <row r="48" spans="1:5" ht="12">
      <c r="A48" s="11" t="s">
        <v>26</v>
      </c>
      <c r="B48" s="13" t="s">
        <v>321</v>
      </c>
      <c r="C48" s="28">
        <v>9420</v>
      </c>
      <c r="E48" s="27">
        <v>13101</v>
      </c>
    </row>
    <row r="49" spans="1:5" ht="12">
      <c r="A49" s="11" t="s">
        <v>27</v>
      </c>
      <c r="C49" s="28">
        <v>20</v>
      </c>
      <c r="E49" s="27">
        <v>20</v>
      </c>
    </row>
    <row r="50" spans="3:9" ht="12.75" thickBot="1">
      <c r="C50" s="31">
        <f>SUM(C45:C49)</f>
        <v>26161</v>
      </c>
      <c r="E50" s="32">
        <f>SUM(E45:E49)</f>
        <v>25195</v>
      </c>
      <c r="G50" s="34">
        <f>C36-C50</f>
        <v>0</v>
      </c>
      <c r="H50" s="34"/>
      <c r="I50" s="34">
        <f>E36-E50</f>
        <v>0</v>
      </c>
    </row>
    <row r="51" ht="12">
      <c r="C51" s="28"/>
    </row>
    <row r="52" spans="1:5" ht="12.75" thickBot="1">
      <c r="A52" s="11" t="s">
        <v>57</v>
      </c>
      <c r="C52" s="35">
        <f>(C45-C18-C20)/19999</f>
        <v>0.6919845992299615</v>
      </c>
      <c r="D52" s="34" t="s">
        <v>55</v>
      </c>
      <c r="E52" s="36">
        <f>(E45-E18-E20)/19999</f>
        <v>0.3909195459772989</v>
      </c>
    </row>
    <row r="53" spans="3:5" ht="12">
      <c r="C53" s="25"/>
      <c r="E53" s="25"/>
    </row>
    <row r="54" spans="3:5" ht="12">
      <c r="C54" s="78"/>
      <c r="E54" s="25"/>
    </row>
    <row r="57" spans="1:5" ht="12">
      <c r="A57" s="101" t="s">
        <v>84</v>
      </c>
      <c r="B57" s="101"/>
      <c r="C57" s="101"/>
      <c r="D57" s="101"/>
      <c r="E57" s="101"/>
    </row>
    <row r="62" ht="12">
      <c r="A62" s="13"/>
    </row>
    <row r="63" ht="12">
      <c r="A63" s="13"/>
    </row>
    <row r="64" ht="12">
      <c r="A64" s="13"/>
    </row>
    <row r="65" ht="12">
      <c r="A65" s="13"/>
    </row>
    <row r="66" ht="12">
      <c r="A66" s="13"/>
    </row>
    <row r="67" ht="12">
      <c r="A67" s="13"/>
    </row>
    <row r="68" ht="12">
      <c r="A68" s="13"/>
    </row>
    <row r="69" ht="12">
      <c r="A69" s="13"/>
    </row>
  </sheetData>
  <mergeCells count="1">
    <mergeCell ref="A57:E57"/>
  </mergeCells>
  <printOptions horizontalCentered="1"/>
  <pageMargins left="0.5" right="0.5" top="1" bottom="1" header="0.5" footer="0.5"/>
  <pageSetup fitToHeight="1" fitToWidth="1" horizontalDpi="180" verticalDpi="18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75" zoomScaleNormal="75" workbookViewId="0" topLeftCell="A39">
      <selection activeCell="L53" sqref="L53"/>
    </sheetView>
  </sheetViews>
  <sheetFormatPr defaultColWidth="9.140625" defaultRowHeight="12.75"/>
  <cols>
    <col min="1" max="3" width="9.140625" style="40" customWidth="1"/>
    <col min="4" max="4" width="4.140625" style="40" customWidth="1"/>
    <col min="5" max="5" width="2.7109375" style="40" customWidth="1"/>
    <col min="6" max="6" width="8.8515625" style="55" customWidth="1"/>
    <col min="7" max="7" width="1.7109375" style="38" customWidth="1"/>
    <col min="8" max="8" width="8.140625" style="55" customWidth="1"/>
    <col min="9" max="9" width="1.7109375" style="38" customWidth="1"/>
    <col min="10" max="10" width="6.8515625" style="55" customWidth="1"/>
    <col min="11" max="11" width="2.140625" style="38" customWidth="1"/>
    <col min="12" max="12" width="15.00390625" style="55" customWidth="1"/>
    <col min="13" max="13" width="1.7109375" style="38" customWidth="1"/>
    <col min="14" max="14" width="9.140625" style="55" customWidth="1"/>
    <col min="15" max="16384" width="9.140625" style="40" customWidth="1"/>
  </cols>
  <sheetData>
    <row r="1" ht="12">
      <c r="A1" s="47" t="str">
        <f>'Balance Sheet'!A1</f>
        <v>TEO GUAN LEE CORPORATION BHD ( COMPANY NUMBER 283710-A)</v>
      </c>
    </row>
    <row r="3" ht="12">
      <c r="A3" s="47" t="s">
        <v>99</v>
      </c>
    </row>
    <row r="4" ht="12">
      <c r="A4" s="47" t="str">
        <f>'Income Statement'!A5</f>
        <v>FOR THE QUARTER ENDED  31 MARCH 2004</v>
      </c>
    </row>
    <row r="7" spans="6:12" ht="12">
      <c r="F7" s="103" t="s">
        <v>137</v>
      </c>
      <c r="G7" s="104"/>
      <c r="H7" s="104"/>
      <c r="I7" s="104"/>
      <c r="J7" s="105"/>
      <c r="L7" s="84" t="s">
        <v>117</v>
      </c>
    </row>
    <row r="8" spans="6:12" ht="12">
      <c r="F8" s="27"/>
      <c r="G8" s="54"/>
      <c r="H8" s="27"/>
      <c r="I8" s="54"/>
      <c r="J8" s="27"/>
      <c r="L8" s="27"/>
    </row>
    <row r="9" spans="10:13" ht="12">
      <c r="J9" s="55" t="s">
        <v>138</v>
      </c>
      <c r="K9" s="54"/>
      <c r="M9" s="54"/>
    </row>
    <row r="10" spans="6:13" ht="12">
      <c r="F10" s="55" t="s">
        <v>101</v>
      </c>
      <c r="G10" s="54"/>
      <c r="H10" s="55" t="s">
        <v>104</v>
      </c>
      <c r="I10" s="55"/>
      <c r="J10" s="55" t="s">
        <v>139</v>
      </c>
      <c r="K10" s="54"/>
      <c r="L10" s="55" t="s">
        <v>106</v>
      </c>
      <c r="M10" s="54"/>
    </row>
    <row r="11" spans="6:14" ht="12">
      <c r="F11" s="55" t="s">
        <v>102</v>
      </c>
      <c r="G11" s="54"/>
      <c r="H11" s="55" t="s">
        <v>105</v>
      </c>
      <c r="I11" s="55"/>
      <c r="J11" s="55" t="s">
        <v>140</v>
      </c>
      <c r="K11" s="54"/>
      <c r="L11" s="55" t="s">
        <v>107</v>
      </c>
      <c r="M11" s="54"/>
      <c r="N11" s="55" t="s">
        <v>108</v>
      </c>
    </row>
    <row r="12" spans="6:14" ht="12">
      <c r="F12" s="55" t="s">
        <v>5</v>
      </c>
      <c r="G12" s="54"/>
      <c r="H12" s="55" t="s">
        <v>5</v>
      </c>
      <c r="I12" s="54"/>
      <c r="J12" s="55" t="s">
        <v>5</v>
      </c>
      <c r="K12" s="54"/>
      <c r="L12" s="55" t="s">
        <v>5</v>
      </c>
      <c r="M12" s="54"/>
      <c r="N12" s="55" t="s">
        <v>5</v>
      </c>
    </row>
    <row r="13" spans="7:13" ht="12">
      <c r="G13" s="54"/>
      <c r="I13" s="54"/>
      <c r="K13" s="54"/>
      <c r="M13" s="54"/>
    </row>
    <row r="14" spans="1:14" ht="12">
      <c r="A14" s="40" t="s">
        <v>214</v>
      </c>
      <c r="F14" s="55">
        <v>19999</v>
      </c>
      <c r="G14" s="54"/>
      <c r="H14" s="55">
        <v>1222</v>
      </c>
      <c r="I14" s="54"/>
      <c r="J14" s="55">
        <v>58</v>
      </c>
      <c r="K14" s="54"/>
      <c r="L14" s="55">
        <v>-12819</v>
      </c>
      <c r="M14" s="54"/>
      <c r="N14" s="55">
        <f>SUM(F14:L14)</f>
        <v>8460</v>
      </c>
    </row>
    <row r="15" spans="7:13" ht="12">
      <c r="G15" s="54"/>
      <c r="I15" s="54"/>
      <c r="K15" s="54"/>
      <c r="M15" s="54"/>
    </row>
    <row r="16" spans="1:14" ht="12">
      <c r="A16" s="40" t="s">
        <v>141</v>
      </c>
      <c r="G16" s="54"/>
      <c r="I16" s="54"/>
      <c r="K16" s="54"/>
      <c r="L16" s="55">
        <v>-407</v>
      </c>
      <c r="M16" s="54"/>
      <c r="N16" s="55">
        <f>SUM(F16:L16)</f>
        <v>-407</v>
      </c>
    </row>
    <row r="17" spans="7:13" ht="12">
      <c r="G17" s="54"/>
      <c r="I17" s="54"/>
      <c r="K17" s="54"/>
      <c r="M17" s="54"/>
    </row>
    <row r="18" spans="1:14" ht="12">
      <c r="A18" s="40" t="s">
        <v>240</v>
      </c>
      <c r="F18" s="55">
        <f>SUM(F14:F17)</f>
        <v>19999</v>
      </c>
      <c r="G18" s="54"/>
      <c r="H18" s="55">
        <f>SUM(H14:H17)</f>
        <v>1222</v>
      </c>
      <c r="I18" s="54"/>
      <c r="J18" s="55">
        <f>SUM(J14:J17)</f>
        <v>58</v>
      </c>
      <c r="K18" s="54"/>
      <c r="L18" s="55">
        <f>SUM(L14:L17)</f>
        <v>-13226</v>
      </c>
      <c r="M18" s="54"/>
      <c r="N18" s="55">
        <f>SUM(N14:N17)</f>
        <v>8053</v>
      </c>
    </row>
    <row r="19" spans="7:13" ht="12">
      <c r="G19" s="54"/>
      <c r="I19" s="54"/>
      <c r="K19" s="54"/>
      <c r="M19" s="54"/>
    </row>
    <row r="20" spans="1:14" ht="12">
      <c r="A20" s="40" t="s">
        <v>141</v>
      </c>
      <c r="G20" s="54"/>
      <c r="I20" s="54"/>
      <c r="K20" s="54"/>
      <c r="L20" s="55">
        <f>7439</f>
        <v>7439</v>
      </c>
      <c r="M20" s="54"/>
      <c r="N20" s="55">
        <f>SUM(F20:L20)</f>
        <v>7439</v>
      </c>
    </row>
    <row r="21" spans="1:14" ht="12">
      <c r="A21" s="40" t="s">
        <v>247</v>
      </c>
      <c r="G21" s="54"/>
      <c r="I21" s="54"/>
      <c r="K21" s="54"/>
      <c r="L21" s="55">
        <v>-1243</v>
      </c>
      <c r="M21" s="54"/>
      <c r="N21" s="55">
        <f>SUM(F21:L21)</f>
        <v>-1243</v>
      </c>
    </row>
    <row r="22" spans="1:13" ht="12">
      <c r="A22" s="40" t="s">
        <v>258</v>
      </c>
      <c r="G22" s="54"/>
      <c r="I22" s="54"/>
      <c r="K22" s="54"/>
      <c r="M22" s="54"/>
    </row>
    <row r="23" spans="7:13" ht="12">
      <c r="G23" s="54"/>
      <c r="I23" s="54"/>
      <c r="K23" s="54"/>
      <c r="M23" s="54"/>
    </row>
    <row r="24" spans="1:14" ht="12">
      <c r="A24" s="40" t="s">
        <v>241</v>
      </c>
      <c r="F24" s="27">
        <v>19999</v>
      </c>
      <c r="G24" s="54"/>
      <c r="H24" s="27">
        <v>1222</v>
      </c>
      <c r="I24" s="54"/>
      <c r="J24" s="27">
        <v>58</v>
      </c>
      <c r="K24" s="54"/>
      <c r="L24" s="27">
        <v>-7030</v>
      </c>
      <c r="M24" s="54"/>
      <c r="N24" s="27">
        <v>14249</v>
      </c>
    </row>
    <row r="25" spans="7:13" ht="12">
      <c r="G25" s="54"/>
      <c r="I25" s="54"/>
      <c r="K25" s="54"/>
      <c r="M25" s="54"/>
    </row>
    <row r="26" spans="1:13" ht="12" hidden="1">
      <c r="A26" s="40" t="s">
        <v>141</v>
      </c>
      <c r="G26" s="54"/>
      <c r="I26" s="54"/>
      <c r="K26" s="54"/>
      <c r="M26" s="54"/>
    </row>
    <row r="27" spans="7:13" ht="12" hidden="1">
      <c r="G27" s="54"/>
      <c r="I27" s="54"/>
      <c r="K27" s="54"/>
      <c r="M27" s="54"/>
    </row>
    <row r="28" spans="1:13" ht="12" hidden="1">
      <c r="A28" s="40" t="s">
        <v>242</v>
      </c>
      <c r="G28" s="54"/>
      <c r="I28" s="54"/>
      <c r="K28" s="54"/>
      <c r="M28" s="54"/>
    </row>
    <row r="29" spans="7:13" ht="12" hidden="1">
      <c r="G29" s="54"/>
      <c r="I29" s="54"/>
      <c r="K29" s="54"/>
      <c r="M29" s="54"/>
    </row>
    <row r="30" spans="1:13" ht="12" hidden="1">
      <c r="A30" s="40" t="s">
        <v>100</v>
      </c>
      <c r="G30" s="54"/>
      <c r="I30" s="54"/>
      <c r="K30" s="54"/>
      <c r="M30" s="54"/>
    </row>
    <row r="31" spans="1:14" ht="12">
      <c r="A31" s="40" t="s">
        <v>141</v>
      </c>
      <c r="G31" s="54"/>
      <c r="I31" s="54"/>
      <c r="K31" s="54"/>
      <c r="L31" s="55">
        <v>-1731</v>
      </c>
      <c r="M31" s="54"/>
      <c r="N31" s="55">
        <v>-1731</v>
      </c>
    </row>
    <row r="32" spans="1:14" ht="12">
      <c r="A32" s="40" t="s">
        <v>247</v>
      </c>
      <c r="G32" s="54"/>
      <c r="I32" s="54"/>
      <c r="K32" s="54"/>
      <c r="L32" s="55">
        <v>-18</v>
      </c>
      <c r="M32" s="54"/>
      <c r="N32" s="55">
        <v>-18</v>
      </c>
    </row>
    <row r="33" spans="1:13" ht="12">
      <c r="A33" s="40" t="s">
        <v>258</v>
      </c>
      <c r="G33" s="54"/>
      <c r="I33" s="54"/>
      <c r="K33" s="54"/>
      <c r="M33" s="54"/>
    </row>
    <row r="34" spans="7:13" ht="12">
      <c r="G34" s="54"/>
      <c r="I34" s="54"/>
      <c r="K34" s="54"/>
      <c r="M34" s="54"/>
    </row>
    <row r="35" spans="1:14" ht="12.75" thickBot="1">
      <c r="A35" s="40" t="s">
        <v>242</v>
      </c>
      <c r="F35" s="32">
        <f>SUM(F24:F34)</f>
        <v>19999</v>
      </c>
      <c r="G35" s="54"/>
      <c r="H35" s="32">
        <f>SUM(H24:H34)</f>
        <v>1222</v>
      </c>
      <c r="I35" s="54"/>
      <c r="J35" s="32">
        <f>SUM(J24:J34)</f>
        <v>58</v>
      </c>
      <c r="K35" s="54"/>
      <c r="L35" s="32">
        <f>SUM(L24:L34)</f>
        <v>-8779</v>
      </c>
      <c r="M35" s="54"/>
      <c r="N35" s="32">
        <f>SUM(N24:N34)</f>
        <v>12500</v>
      </c>
    </row>
    <row r="36" spans="7:13" ht="12">
      <c r="G36" s="54"/>
      <c r="I36" s="54"/>
      <c r="K36" s="54"/>
      <c r="M36" s="54"/>
    </row>
    <row r="37" spans="6:14" ht="12">
      <c r="F37" s="27"/>
      <c r="G37" s="54"/>
      <c r="H37" s="27"/>
      <c r="I37" s="54"/>
      <c r="J37" s="27"/>
      <c r="K37" s="54"/>
      <c r="L37" s="27"/>
      <c r="M37" s="54"/>
      <c r="N37" s="27"/>
    </row>
    <row r="38" spans="1:14" ht="12">
      <c r="A38" s="40" t="s">
        <v>305</v>
      </c>
      <c r="F38" s="27">
        <f>SUM(F28:F37)</f>
        <v>19999</v>
      </c>
      <c r="G38" s="54"/>
      <c r="H38" s="27">
        <f>SUM(H28:H37)</f>
        <v>1222</v>
      </c>
      <c r="I38" s="54"/>
      <c r="J38" s="27">
        <v>31</v>
      </c>
      <c r="K38" s="54"/>
      <c r="L38" s="27">
        <v>-10036</v>
      </c>
      <c r="M38" s="54"/>
      <c r="N38" s="27">
        <f>SUM(F38:L38)</f>
        <v>11216</v>
      </c>
    </row>
    <row r="39" spans="7:13" ht="12">
      <c r="G39" s="54"/>
      <c r="I39" s="54"/>
      <c r="K39" s="54"/>
      <c r="M39" s="54"/>
    </row>
    <row r="40" spans="1:14" ht="12">
      <c r="A40" s="40" t="s">
        <v>141</v>
      </c>
      <c r="G40" s="54"/>
      <c r="I40" s="54"/>
      <c r="K40" s="54"/>
      <c r="L40" s="55">
        <v>1026</v>
      </c>
      <c r="M40" s="54"/>
      <c r="N40" s="55">
        <f>SUM(F40:L40)</f>
        <v>1026</v>
      </c>
    </row>
    <row r="41" spans="7:13" ht="12">
      <c r="G41" s="54"/>
      <c r="I41" s="54"/>
      <c r="K41" s="54"/>
      <c r="M41" s="54"/>
    </row>
    <row r="42" spans="1:14" ht="12">
      <c r="A42" s="40" t="s">
        <v>266</v>
      </c>
      <c r="F42" s="55">
        <f>SUM(F38:F41)</f>
        <v>19999</v>
      </c>
      <c r="G42" s="54"/>
      <c r="H42" s="55">
        <f>SUM(H38:H41)</f>
        <v>1222</v>
      </c>
      <c r="I42" s="54"/>
      <c r="J42" s="55">
        <f>SUM(J38:J41)</f>
        <v>31</v>
      </c>
      <c r="K42" s="54"/>
      <c r="L42" s="55">
        <f>SUM(L38:L41)</f>
        <v>-9010</v>
      </c>
      <c r="M42" s="54"/>
      <c r="N42" s="55">
        <f>SUM(N38:N41)</f>
        <v>12242</v>
      </c>
    </row>
    <row r="43" spans="7:13" ht="12">
      <c r="G43" s="54"/>
      <c r="I43" s="54"/>
      <c r="K43" s="54"/>
      <c r="M43" s="54"/>
    </row>
    <row r="44" spans="1:14" ht="12">
      <c r="A44" s="40" t="s">
        <v>141</v>
      </c>
      <c r="F44" s="85"/>
      <c r="G44" s="86"/>
      <c r="H44" s="85"/>
      <c r="I44" s="86"/>
      <c r="J44" s="85"/>
      <c r="K44" s="54"/>
      <c r="L44" s="55">
        <f>5603-500</f>
        <v>5103</v>
      </c>
      <c r="M44" s="54"/>
      <c r="N44" s="55">
        <f>SUM(F44:L44)</f>
        <v>5103</v>
      </c>
    </row>
    <row r="45" spans="7:13" ht="12">
      <c r="G45" s="54"/>
      <c r="I45" s="54"/>
      <c r="K45" s="54"/>
      <c r="M45" s="54"/>
    </row>
    <row r="46" spans="1:14" ht="12">
      <c r="A46" s="40" t="s">
        <v>239</v>
      </c>
      <c r="F46" s="27">
        <f>SUM(F42:F45)</f>
        <v>19999</v>
      </c>
      <c r="G46" s="54"/>
      <c r="H46" s="27">
        <f>SUM(H42:H45)</f>
        <v>1222</v>
      </c>
      <c r="I46" s="54"/>
      <c r="J46" s="27">
        <f>SUM(J42:J45)</f>
        <v>31</v>
      </c>
      <c r="K46" s="54"/>
      <c r="L46" s="27">
        <f>SUM(L42:L45)</f>
        <v>-3907</v>
      </c>
      <c r="M46" s="54"/>
      <c r="N46" s="27">
        <f>SUM(N42:N45)</f>
        <v>17345</v>
      </c>
    </row>
    <row r="47" spans="7:13" ht="12">
      <c r="G47" s="54"/>
      <c r="I47" s="54"/>
      <c r="K47" s="54"/>
      <c r="M47" s="54"/>
    </row>
    <row r="48" spans="1:14" ht="12">
      <c r="A48" s="40" t="s">
        <v>141</v>
      </c>
      <c r="F48" s="73"/>
      <c r="G48" s="87"/>
      <c r="H48" s="73">
        <v>-42</v>
      </c>
      <c r="I48" s="65"/>
      <c r="J48" s="73"/>
      <c r="K48" s="65"/>
      <c r="L48" s="73">
        <f>-473-1000</f>
        <v>-1473</v>
      </c>
      <c r="M48" s="65"/>
      <c r="N48" s="73">
        <f>SUM(F48:L48)</f>
        <v>-1515</v>
      </c>
    </row>
    <row r="50" spans="1:14" ht="12.75" thickBot="1">
      <c r="A50" s="40" t="s">
        <v>306</v>
      </c>
      <c r="F50" s="32">
        <f>SUM(F46:F49)</f>
        <v>19999</v>
      </c>
      <c r="H50" s="32">
        <f>SUM(H46:H49)</f>
        <v>1180</v>
      </c>
      <c r="J50" s="32">
        <f>SUM(J46:J49)</f>
        <v>31</v>
      </c>
      <c r="L50" s="32">
        <f>SUM(L46:L49)</f>
        <v>-5380</v>
      </c>
      <c r="N50" s="32">
        <f>SUM(N46:N49)</f>
        <v>15830</v>
      </c>
    </row>
    <row r="51" spans="6:14" ht="12">
      <c r="F51" s="27"/>
      <c r="H51" s="27"/>
      <c r="J51" s="27"/>
      <c r="L51" s="27"/>
      <c r="N51" s="27"/>
    </row>
    <row r="52" spans="6:14" ht="12">
      <c r="F52" s="27"/>
      <c r="H52" s="27"/>
      <c r="J52" s="27"/>
      <c r="L52" s="27"/>
      <c r="N52" s="27"/>
    </row>
    <row r="53" spans="6:14" ht="12">
      <c r="F53" s="27"/>
      <c r="H53" s="27"/>
      <c r="J53" s="27"/>
      <c r="L53" s="27"/>
      <c r="N53" s="27"/>
    </row>
    <row r="54" spans="6:14" ht="12">
      <c r="F54" s="27"/>
      <c r="H54" s="27"/>
      <c r="J54" s="27"/>
      <c r="L54" s="27"/>
      <c r="N54" s="27"/>
    </row>
    <row r="55" spans="6:14" ht="12">
      <c r="F55" s="27"/>
      <c r="H55" s="27"/>
      <c r="J55" s="27"/>
      <c r="L55" s="27"/>
      <c r="N55" s="27"/>
    </row>
    <row r="56" spans="6:14" ht="12">
      <c r="F56" s="27"/>
      <c r="H56" s="27"/>
      <c r="J56" s="27"/>
      <c r="L56" s="27"/>
      <c r="N56" s="27"/>
    </row>
    <row r="58" spans="1:14" ht="12">
      <c r="A58" s="101" t="s">
        <v>84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63" spans="1:14" ht="12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</sheetData>
  <mergeCells count="3">
    <mergeCell ref="A63:N63"/>
    <mergeCell ref="F7:J7"/>
    <mergeCell ref="A58:N58"/>
  </mergeCells>
  <printOptions horizontalCentered="1"/>
  <pageMargins left="0.75" right="0.75" top="1" bottom="1" header="0.5" footer="0.5"/>
  <pageSetup fitToHeight="1" fitToWidth="1" horizontalDpi="180" verticalDpi="18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="75" zoomScaleNormal="75" workbookViewId="0" topLeftCell="C1">
      <selection activeCell="I22" sqref="I22"/>
    </sheetView>
  </sheetViews>
  <sheetFormatPr defaultColWidth="9.140625" defaultRowHeight="12.75"/>
  <cols>
    <col min="1" max="1" width="3.00390625" style="38" customWidth="1"/>
    <col min="2" max="5" width="9.140625" style="38" customWidth="1"/>
    <col min="6" max="6" width="2.57421875" style="38" customWidth="1"/>
    <col min="7" max="7" width="10.7109375" style="38" customWidth="1"/>
    <col min="8" max="8" width="3.00390625" style="38" customWidth="1"/>
    <col min="9" max="9" width="10.421875" style="55" customWidth="1"/>
    <col min="10" max="10" width="3.57421875" style="38" customWidth="1"/>
    <col min="11" max="11" width="11.140625" style="55" customWidth="1"/>
    <col min="12" max="12" width="3.00390625" style="38" customWidth="1"/>
    <col min="13" max="14" width="9.140625" style="38" customWidth="1"/>
    <col min="15" max="15" width="4.7109375" style="38" customWidth="1"/>
    <col min="16" max="16384" width="9.140625" style="38" customWidth="1"/>
  </cols>
  <sheetData>
    <row r="1" ht="12">
      <c r="A1" s="87" t="s">
        <v>7</v>
      </c>
    </row>
    <row r="3" ht="12">
      <c r="A3" s="87" t="s">
        <v>109</v>
      </c>
    </row>
    <row r="4" ht="12">
      <c r="A4" s="87" t="str">
        <f>'Income Statement'!A5</f>
        <v>FOR THE QUARTER ENDED  31 MARCH 2004</v>
      </c>
    </row>
    <row r="6" spans="7:11" ht="12">
      <c r="G6" s="87"/>
      <c r="H6" s="87"/>
      <c r="I6" s="88" t="s">
        <v>278</v>
      </c>
      <c r="J6" s="87"/>
      <c r="K6" s="89" t="s">
        <v>279</v>
      </c>
    </row>
    <row r="7" spans="7:11" ht="12">
      <c r="G7" s="87"/>
      <c r="H7" s="87"/>
      <c r="I7" s="73" t="s">
        <v>277</v>
      </c>
      <c r="J7" s="87"/>
      <c r="K7" s="55" t="s">
        <v>277</v>
      </c>
    </row>
    <row r="8" spans="7:11" ht="12">
      <c r="G8" s="87"/>
      <c r="H8" s="87"/>
      <c r="I8" s="73" t="s">
        <v>118</v>
      </c>
      <c r="J8" s="87"/>
      <c r="K8" s="55" t="s">
        <v>118</v>
      </c>
    </row>
    <row r="9" spans="7:11" ht="12">
      <c r="G9" s="87" t="s">
        <v>87</v>
      </c>
      <c r="H9" s="87"/>
      <c r="I9" s="73" t="str">
        <f>'Income Statement'!C14</f>
        <v>31/03/2004</v>
      </c>
      <c r="J9" s="87"/>
      <c r="K9" s="55" t="str">
        <f>'Income Statement'!E14</f>
        <v>31/03/2003</v>
      </c>
    </row>
    <row r="10" spans="7:11" ht="12">
      <c r="G10" s="87"/>
      <c r="H10" s="87"/>
      <c r="I10" s="73" t="s">
        <v>103</v>
      </c>
      <c r="J10" s="87"/>
      <c r="K10" s="55" t="s">
        <v>103</v>
      </c>
    </row>
    <row r="11" spans="7:11" ht="12">
      <c r="G11" s="87"/>
      <c r="H11" s="87"/>
      <c r="I11" s="73" t="s">
        <v>5</v>
      </c>
      <c r="J11" s="87"/>
      <c r="K11" s="55" t="s">
        <v>5</v>
      </c>
    </row>
    <row r="12" ht="12">
      <c r="A12" s="38" t="s">
        <v>110</v>
      </c>
    </row>
    <row r="13" spans="1:11" ht="12">
      <c r="A13" s="38" t="s">
        <v>169</v>
      </c>
      <c r="I13" s="73">
        <f>'Income Statement'!G30</f>
        <v>6068</v>
      </c>
      <c r="K13" s="55">
        <v>5403</v>
      </c>
    </row>
    <row r="14" spans="1:9" ht="12">
      <c r="A14" s="38" t="s">
        <v>111</v>
      </c>
      <c r="I14" s="73"/>
    </row>
    <row r="15" spans="1:9" ht="12">
      <c r="A15" s="38" t="s">
        <v>124</v>
      </c>
      <c r="I15" s="73"/>
    </row>
    <row r="16" spans="2:11" ht="12">
      <c r="B16" s="38" t="s">
        <v>174</v>
      </c>
      <c r="I16" s="73">
        <v>125</v>
      </c>
      <c r="K16" s="55">
        <v>131</v>
      </c>
    </row>
    <row r="17" spans="2:9" ht="12" hidden="1">
      <c r="B17" s="38" t="s">
        <v>175</v>
      </c>
      <c r="I17" s="73"/>
    </row>
    <row r="18" spans="2:9" ht="12">
      <c r="B18" s="38" t="s">
        <v>176</v>
      </c>
      <c r="I18" s="73"/>
    </row>
    <row r="19" spans="2:11" ht="12">
      <c r="B19" s="38" t="s">
        <v>112</v>
      </c>
      <c r="I19" s="73">
        <v>756</v>
      </c>
      <c r="K19" s="55">
        <v>823</v>
      </c>
    </row>
    <row r="20" spans="2:9" ht="12" hidden="1">
      <c r="B20" s="38" t="s">
        <v>113</v>
      </c>
      <c r="I20" s="73"/>
    </row>
    <row r="21" spans="2:9" ht="12" hidden="1">
      <c r="B21" s="38" t="s">
        <v>114</v>
      </c>
      <c r="I21" s="73"/>
    </row>
    <row r="22" spans="2:9" ht="12">
      <c r="B22" s="38" t="s">
        <v>281</v>
      </c>
      <c r="I22" s="73">
        <v>-42</v>
      </c>
    </row>
    <row r="23" spans="2:11" ht="12">
      <c r="B23" s="38" t="s">
        <v>216</v>
      </c>
      <c r="I23" s="73">
        <f>8-8</f>
        <v>0</v>
      </c>
      <c r="K23" s="55">
        <v>0</v>
      </c>
    </row>
    <row r="24" spans="2:9" ht="12" hidden="1">
      <c r="B24" s="38" t="s">
        <v>177</v>
      </c>
      <c r="I24" s="73"/>
    </row>
    <row r="25" spans="2:9" ht="12" hidden="1">
      <c r="B25" s="38" t="s">
        <v>116</v>
      </c>
      <c r="I25" s="73"/>
    </row>
    <row r="26" spans="1:9" ht="12">
      <c r="A26" s="38" t="s">
        <v>125</v>
      </c>
      <c r="I26" s="73"/>
    </row>
    <row r="27" spans="2:11" ht="12">
      <c r="B27" s="38" t="s">
        <v>115</v>
      </c>
      <c r="I27" s="73">
        <v>2989</v>
      </c>
      <c r="K27" s="55">
        <v>2990</v>
      </c>
    </row>
    <row r="28" spans="2:11" ht="12">
      <c r="B28" s="38" t="s">
        <v>178</v>
      </c>
      <c r="I28" s="83"/>
      <c r="K28" s="33"/>
    </row>
    <row r="29" spans="1:11" ht="12">
      <c r="A29" s="38" t="s">
        <v>179</v>
      </c>
      <c r="I29" s="73">
        <f>SUM(I13:I28)</f>
        <v>9896</v>
      </c>
      <c r="K29" s="55">
        <f>SUM(K13:K28)</f>
        <v>9347</v>
      </c>
    </row>
    <row r="30" spans="2:11" ht="12">
      <c r="B30" s="38" t="s">
        <v>145</v>
      </c>
      <c r="I30" s="73">
        <f>-1041+500</f>
        <v>-541</v>
      </c>
      <c r="K30" s="55">
        <v>-1355</v>
      </c>
    </row>
    <row r="31" spans="2:11" ht="12">
      <c r="B31" s="38" t="s">
        <v>146</v>
      </c>
      <c r="I31" s="73">
        <f>-5444+500</f>
        <v>-4944</v>
      </c>
      <c r="K31" s="55">
        <v>-3357</v>
      </c>
    </row>
    <row r="32" spans="2:11" ht="12">
      <c r="B32" s="38" t="s">
        <v>147</v>
      </c>
      <c r="I32" s="83">
        <v>1221</v>
      </c>
      <c r="K32" s="33">
        <v>1455</v>
      </c>
    </row>
    <row r="33" spans="1:11" ht="12">
      <c r="A33" s="38" t="s">
        <v>119</v>
      </c>
      <c r="I33" s="73">
        <f>SUM(I29:I32)</f>
        <v>5632</v>
      </c>
      <c r="K33" s="55">
        <f>SUM(K29:K32)</f>
        <v>6090</v>
      </c>
    </row>
    <row r="34" spans="2:11" ht="12">
      <c r="B34" s="38" t="s">
        <v>120</v>
      </c>
      <c r="I34" s="73">
        <f>-I27</f>
        <v>-2989</v>
      </c>
      <c r="K34" s="55">
        <f>-K27</f>
        <v>-2990</v>
      </c>
    </row>
    <row r="35" spans="2:11" ht="12">
      <c r="B35" s="38" t="s">
        <v>121</v>
      </c>
      <c r="I35" s="73">
        <v>-5</v>
      </c>
      <c r="K35" s="55">
        <v>-145</v>
      </c>
    </row>
    <row r="36" spans="1:11" ht="12">
      <c r="A36" s="38" t="s">
        <v>122</v>
      </c>
      <c r="I36" s="29">
        <f>SUM(I33:I35)</f>
        <v>2638</v>
      </c>
      <c r="K36" s="30">
        <f>SUM(K33:K35)</f>
        <v>2955</v>
      </c>
    </row>
    <row r="37" spans="1:9" ht="12">
      <c r="A37" s="38" t="s">
        <v>123</v>
      </c>
      <c r="I37" s="73"/>
    </row>
    <row r="38" spans="1:9" ht="12">
      <c r="A38" s="38" t="s">
        <v>126</v>
      </c>
      <c r="I38" s="73"/>
    </row>
    <row r="39" spans="2:9" ht="12">
      <c r="B39" s="38" t="s">
        <v>127</v>
      </c>
      <c r="I39" s="73"/>
    </row>
    <row r="40" spans="1:9" ht="12">
      <c r="A40" s="38" t="s">
        <v>128</v>
      </c>
      <c r="I40" s="73"/>
    </row>
    <row r="41" spans="2:11" ht="12">
      <c r="B41" s="38" t="s">
        <v>129</v>
      </c>
      <c r="I41" s="73">
        <f>280+44</f>
        <v>324</v>
      </c>
      <c r="K41" s="55">
        <v>0</v>
      </c>
    </row>
    <row r="42" spans="2:11" ht="12">
      <c r="B42" s="38" t="s">
        <v>180</v>
      </c>
      <c r="I42" s="73">
        <v>-256</v>
      </c>
      <c r="K42" s="55">
        <v>-661</v>
      </c>
    </row>
    <row r="43" spans="2:9" ht="12" customHeight="1">
      <c r="B43" s="38" t="s">
        <v>181</v>
      </c>
      <c r="I43" s="73"/>
    </row>
    <row r="44" spans="1:11" ht="12">
      <c r="A44" s="38" t="s">
        <v>130</v>
      </c>
      <c r="I44" s="29">
        <f>SUM(I38:I43)</f>
        <v>68</v>
      </c>
      <c r="K44" s="30">
        <f>SUM(K38:K43)</f>
        <v>-661</v>
      </c>
    </row>
    <row r="45" spans="1:9" ht="12">
      <c r="A45" s="38" t="s">
        <v>131</v>
      </c>
      <c r="I45" s="73"/>
    </row>
    <row r="46" spans="2:14" ht="12">
      <c r="B46" s="38" t="s">
        <v>132</v>
      </c>
      <c r="I46" s="73">
        <v>-786</v>
      </c>
      <c r="K46" s="55">
        <v>1398</v>
      </c>
      <c r="N46" s="76"/>
    </row>
    <row r="47" spans="9:11" ht="12">
      <c r="I47" s="29">
        <f>SUM(I46)</f>
        <v>-786</v>
      </c>
      <c r="K47" s="30">
        <f>SUM(K46)</f>
        <v>1398</v>
      </c>
    </row>
    <row r="48" spans="9:14" ht="12">
      <c r="I48" s="73"/>
      <c r="N48" s="76"/>
    </row>
    <row r="49" spans="1:16" ht="12">
      <c r="A49" s="38" t="s">
        <v>144</v>
      </c>
      <c r="I49" s="90">
        <f>I55-I52</f>
        <v>1920</v>
      </c>
      <c r="J49" s="54"/>
      <c r="K49" s="91">
        <f>K55-K52</f>
        <v>3692</v>
      </c>
      <c r="N49" s="76">
        <f>I36+I44+I47-I49</f>
        <v>0</v>
      </c>
      <c r="P49" s="76">
        <f>K36+K44+K47-K49</f>
        <v>0</v>
      </c>
    </row>
    <row r="50" spans="1:11" ht="12">
      <c r="A50" s="38" t="s">
        <v>133</v>
      </c>
      <c r="I50" s="92"/>
      <c r="J50" s="54"/>
      <c r="K50" s="93"/>
    </row>
    <row r="51" ht="12">
      <c r="I51" s="73"/>
    </row>
    <row r="52" spans="1:11" ht="12">
      <c r="A52" s="38" t="s">
        <v>134</v>
      </c>
      <c r="I52" s="90">
        <v>-4851</v>
      </c>
      <c r="K52" s="91">
        <v>-7955</v>
      </c>
    </row>
    <row r="53" spans="1:11" ht="12">
      <c r="A53" s="38" t="s">
        <v>133</v>
      </c>
      <c r="I53" s="92"/>
      <c r="K53" s="93"/>
    </row>
    <row r="54" ht="12">
      <c r="I54" s="73"/>
    </row>
    <row r="55" spans="1:11" ht="12.75" thickBot="1">
      <c r="A55" s="38" t="s">
        <v>135</v>
      </c>
      <c r="I55" s="31">
        <v>-2931</v>
      </c>
      <c r="K55" s="32">
        <v>-4263</v>
      </c>
    </row>
    <row r="59" spans="1:12" ht="12">
      <c r="A59" s="106" t="s">
        <v>84</v>
      </c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</row>
  </sheetData>
  <mergeCells count="1">
    <mergeCell ref="A59:L59"/>
  </mergeCells>
  <printOptions horizontalCentered="1"/>
  <pageMargins left="0.75" right="0.75" top="1" bottom="1" header="0.5" footer="0.5"/>
  <pageSetup fitToHeight="1" fitToWidth="1"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1"/>
  <sheetViews>
    <sheetView zoomScale="75" zoomScaleNormal="75" workbookViewId="0" topLeftCell="A75">
      <selection activeCell="H110" sqref="H110"/>
    </sheetView>
  </sheetViews>
  <sheetFormatPr defaultColWidth="9.140625" defaultRowHeight="12.75"/>
  <cols>
    <col min="1" max="1" width="3.421875" style="44" customWidth="1"/>
    <col min="2" max="4" width="9.140625" style="40" customWidth="1"/>
    <col min="5" max="5" width="1.421875" style="40" customWidth="1"/>
    <col min="6" max="6" width="9.140625" style="40" customWidth="1"/>
    <col min="7" max="7" width="1.421875" style="40" customWidth="1"/>
    <col min="8" max="8" width="9.421875" style="40" customWidth="1"/>
    <col min="9" max="9" width="1.57421875" style="40" customWidth="1"/>
    <col min="10" max="10" width="11.00390625" style="40" customWidth="1"/>
    <col min="11" max="11" width="1.8515625" style="40" customWidth="1"/>
    <col min="12" max="12" width="10.00390625" style="40" customWidth="1"/>
    <col min="13" max="14" width="7.28125" style="40" customWidth="1"/>
    <col min="15" max="15" width="9.140625" style="40" customWidth="1"/>
    <col min="16" max="16" width="12.57421875" style="40" customWidth="1"/>
    <col min="17" max="16384" width="9.140625" style="40" customWidth="1"/>
  </cols>
  <sheetData>
    <row r="1" spans="1:8" ht="12">
      <c r="A1" s="39" t="s">
        <v>28</v>
      </c>
      <c r="C1" s="6"/>
      <c r="D1" s="11"/>
      <c r="E1" s="11"/>
      <c r="F1" s="41"/>
      <c r="G1" s="11"/>
      <c r="H1" s="11"/>
    </row>
    <row r="2" spans="1:8" ht="12">
      <c r="A2" s="42"/>
      <c r="C2" s="11"/>
      <c r="D2" s="11"/>
      <c r="E2" s="11"/>
      <c r="F2" s="11"/>
      <c r="G2" s="11"/>
      <c r="H2" s="11"/>
    </row>
    <row r="3" spans="1:8" ht="12">
      <c r="A3" s="43" t="s">
        <v>267</v>
      </c>
      <c r="C3" s="6"/>
      <c r="D3" s="11"/>
      <c r="E3" s="11"/>
      <c r="F3" s="11"/>
      <c r="G3" s="11"/>
      <c r="H3" s="11"/>
    </row>
    <row r="4" spans="2:8" ht="12">
      <c r="B4" s="43" t="str">
        <f>'Income Statement'!A5</f>
        <v>FOR THE QUARTER ENDED  31 MARCH 2004</v>
      </c>
      <c r="C4" s="6"/>
      <c r="D4" s="11"/>
      <c r="E4" s="11"/>
      <c r="F4" s="11"/>
      <c r="G4" s="11"/>
      <c r="H4" s="11"/>
    </row>
    <row r="5" spans="1:8" ht="12">
      <c r="A5" s="43"/>
      <c r="C5" s="6"/>
      <c r="D5" s="11"/>
      <c r="E5" s="11"/>
      <c r="F5" s="11"/>
      <c r="G5" s="11"/>
      <c r="H5" s="11"/>
    </row>
    <row r="6" spans="2:8" ht="12">
      <c r="B6" s="11"/>
      <c r="C6" s="11"/>
      <c r="D6" s="11"/>
      <c r="E6" s="11"/>
      <c r="F6" s="11"/>
      <c r="G6" s="11"/>
      <c r="H6" s="11"/>
    </row>
    <row r="7" spans="1:8" s="47" customFormat="1" ht="12">
      <c r="A7" s="45">
        <v>1</v>
      </c>
      <c r="B7" s="46" t="s">
        <v>148</v>
      </c>
      <c r="C7" s="46"/>
      <c r="D7" s="46"/>
      <c r="E7" s="46"/>
      <c r="F7" s="46"/>
      <c r="G7" s="46"/>
      <c r="H7" s="46"/>
    </row>
    <row r="8" spans="2:8" ht="12">
      <c r="B8" s="11"/>
      <c r="C8" s="11"/>
      <c r="D8" s="11"/>
      <c r="E8" s="11"/>
      <c r="F8" s="11"/>
      <c r="G8" s="11"/>
      <c r="H8" s="11"/>
    </row>
    <row r="9" spans="2:8" ht="12">
      <c r="B9" s="11" t="s">
        <v>345</v>
      </c>
      <c r="C9" s="11"/>
      <c r="D9" s="11"/>
      <c r="E9" s="11"/>
      <c r="F9" s="11"/>
      <c r="G9" s="11"/>
      <c r="H9" s="11"/>
    </row>
    <row r="10" spans="2:8" ht="12">
      <c r="B10" s="11" t="s">
        <v>344</v>
      </c>
      <c r="C10" s="11"/>
      <c r="D10" s="11"/>
      <c r="E10" s="11"/>
      <c r="F10" s="11"/>
      <c r="G10" s="11"/>
      <c r="H10" s="11"/>
    </row>
    <row r="11" spans="2:8" ht="12">
      <c r="B11" s="11" t="s">
        <v>347</v>
      </c>
      <c r="C11" s="11"/>
      <c r="D11" s="11"/>
      <c r="E11" s="11"/>
      <c r="F11" s="11"/>
      <c r="G11" s="11"/>
      <c r="H11" s="11"/>
    </row>
    <row r="12" spans="2:8" ht="12">
      <c r="B12" s="11" t="s">
        <v>346</v>
      </c>
      <c r="C12" s="11"/>
      <c r="D12" s="11"/>
      <c r="E12" s="11"/>
      <c r="F12" s="11"/>
      <c r="G12" s="11"/>
      <c r="H12" s="11"/>
    </row>
    <row r="13" spans="2:8" ht="12">
      <c r="B13" s="11" t="s">
        <v>218</v>
      </c>
      <c r="C13" s="11"/>
      <c r="D13" s="11"/>
      <c r="E13" s="11"/>
      <c r="F13" s="11"/>
      <c r="G13" s="11"/>
      <c r="H13" s="11"/>
    </row>
    <row r="14" spans="2:8" ht="12">
      <c r="B14" s="11" t="s">
        <v>219</v>
      </c>
      <c r="C14" s="11"/>
      <c r="D14" s="11"/>
      <c r="E14" s="11"/>
      <c r="F14" s="11"/>
      <c r="G14" s="11"/>
      <c r="H14" s="11"/>
    </row>
    <row r="15" spans="2:8" ht="12">
      <c r="B15" s="11" t="s">
        <v>260</v>
      </c>
      <c r="C15" s="11"/>
      <c r="D15" s="11"/>
      <c r="E15" s="11"/>
      <c r="F15" s="11"/>
      <c r="G15" s="11"/>
      <c r="H15" s="11"/>
    </row>
    <row r="16" spans="2:8" ht="12">
      <c r="B16" s="11"/>
      <c r="C16" s="11"/>
      <c r="D16" s="11"/>
      <c r="E16" s="11"/>
      <c r="F16" s="11"/>
      <c r="G16" s="11"/>
      <c r="H16" s="11"/>
    </row>
    <row r="17" spans="2:8" ht="12">
      <c r="B17" s="11"/>
      <c r="C17" s="11"/>
      <c r="D17" s="11"/>
      <c r="E17" s="11"/>
      <c r="F17" s="11"/>
      <c r="G17" s="11"/>
      <c r="H17" s="11"/>
    </row>
    <row r="18" spans="2:8" ht="12">
      <c r="B18" s="11"/>
      <c r="C18" s="11"/>
      <c r="D18" s="11"/>
      <c r="E18" s="11"/>
      <c r="F18" s="11"/>
      <c r="G18" s="11"/>
      <c r="H18" s="11"/>
    </row>
    <row r="19" spans="1:8" ht="12">
      <c r="A19" s="45">
        <v>2</v>
      </c>
      <c r="B19" s="46" t="s">
        <v>220</v>
      </c>
      <c r="C19" s="46"/>
      <c r="D19" s="46"/>
      <c r="E19" s="46"/>
      <c r="F19" s="46"/>
      <c r="G19" s="11"/>
      <c r="H19" s="11"/>
    </row>
    <row r="20" spans="1:8" ht="12">
      <c r="A20" s="45"/>
      <c r="B20" s="46"/>
      <c r="C20" s="46"/>
      <c r="D20" s="46"/>
      <c r="E20" s="46"/>
      <c r="F20" s="46"/>
      <c r="G20" s="11"/>
      <c r="H20" s="11"/>
    </row>
    <row r="21" spans="2:8" ht="12">
      <c r="B21" s="11" t="s">
        <v>349</v>
      </c>
      <c r="C21" s="11"/>
      <c r="D21" s="11"/>
      <c r="E21" s="11"/>
      <c r="F21" s="11"/>
      <c r="G21" s="11"/>
      <c r="H21" s="11"/>
    </row>
    <row r="22" spans="2:8" ht="12">
      <c r="B22" s="11" t="s">
        <v>348</v>
      </c>
      <c r="C22" s="11"/>
      <c r="D22" s="11"/>
      <c r="E22" s="11"/>
      <c r="F22" s="11"/>
      <c r="G22" s="11"/>
      <c r="H22" s="11"/>
    </row>
    <row r="23" spans="2:8" ht="12">
      <c r="B23" s="11"/>
      <c r="C23" s="11"/>
      <c r="D23" s="11"/>
      <c r="E23" s="11"/>
      <c r="F23" s="11"/>
      <c r="G23" s="11"/>
      <c r="H23" s="11"/>
    </row>
    <row r="24" spans="2:8" ht="12">
      <c r="B24" s="11"/>
      <c r="C24" s="11"/>
      <c r="D24" s="11"/>
      <c r="E24" s="11"/>
      <c r="F24" s="11"/>
      <c r="G24" s="11"/>
      <c r="H24" s="11"/>
    </row>
    <row r="25" spans="2:8" ht="12">
      <c r="B25" s="11"/>
      <c r="C25" s="11"/>
      <c r="D25" s="11"/>
      <c r="E25" s="11"/>
      <c r="F25" s="11"/>
      <c r="G25" s="11"/>
      <c r="H25" s="11"/>
    </row>
    <row r="26" spans="1:8" s="47" customFormat="1" ht="12">
      <c r="A26" s="45">
        <v>3</v>
      </c>
      <c r="B26" s="46" t="s">
        <v>165</v>
      </c>
      <c r="C26" s="46"/>
      <c r="D26" s="46"/>
      <c r="E26" s="46"/>
      <c r="F26" s="46"/>
      <c r="G26" s="46"/>
      <c r="H26" s="46"/>
    </row>
    <row r="27" spans="2:8" ht="12">
      <c r="B27" s="11"/>
      <c r="C27" s="11"/>
      <c r="D27" s="11"/>
      <c r="E27" s="11"/>
      <c r="F27" s="11"/>
      <c r="G27" s="11"/>
      <c r="H27" s="11"/>
    </row>
    <row r="28" spans="2:8" ht="12">
      <c r="B28" s="11" t="s">
        <v>80</v>
      </c>
      <c r="C28" s="11"/>
      <c r="D28" s="11"/>
      <c r="E28" s="11"/>
      <c r="F28" s="11"/>
      <c r="G28" s="11"/>
      <c r="H28" s="11"/>
    </row>
    <row r="29" spans="2:8" ht="12">
      <c r="B29" s="11" t="s">
        <v>81</v>
      </c>
      <c r="C29" s="11"/>
      <c r="D29" s="11"/>
      <c r="E29" s="11"/>
      <c r="F29" s="11"/>
      <c r="G29" s="11"/>
      <c r="H29" s="11"/>
    </row>
    <row r="30" spans="2:8" ht="12">
      <c r="B30" s="11" t="s">
        <v>82</v>
      </c>
      <c r="C30" s="11"/>
      <c r="D30" s="11"/>
      <c r="E30" s="11"/>
      <c r="F30" s="11"/>
      <c r="G30" s="11"/>
      <c r="H30" s="11"/>
    </row>
    <row r="31" spans="2:8" ht="12">
      <c r="B31" s="11" t="s">
        <v>162</v>
      </c>
      <c r="C31" s="11"/>
      <c r="D31" s="11"/>
      <c r="E31" s="11"/>
      <c r="F31" s="11"/>
      <c r="G31" s="11"/>
      <c r="H31" s="11"/>
    </row>
    <row r="32" spans="2:8" ht="12">
      <c r="B32" s="11"/>
      <c r="C32" s="11"/>
      <c r="D32" s="11"/>
      <c r="E32" s="11"/>
      <c r="F32" s="11"/>
      <c r="G32" s="11"/>
      <c r="H32" s="11"/>
    </row>
    <row r="33" spans="2:8" ht="12">
      <c r="B33" s="11"/>
      <c r="C33" s="11"/>
      <c r="D33" s="11"/>
      <c r="E33" s="11"/>
      <c r="F33" s="11"/>
      <c r="G33" s="11"/>
      <c r="H33" s="11"/>
    </row>
    <row r="34" spans="2:8" ht="12">
      <c r="B34" s="11"/>
      <c r="C34" s="11"/>
      <c r="D34" s="11"/>
      <c r="E34" s="11"/>
      <c r="F34" s="11"/>
      <c r="G34" s="11"/>
      <c r="H34" s="11"/>
    </row>
    <row r="35" spans="1:8" s="47" customFormat="1" ht="12">
      <c r="A35" s="45">
        <v>4</v>
      </c>
      <c r="B35" s="46" t="s">
        <v>232</v>
      </c>
      <c r="C35" s="46"/>
      <c r="D35" s="46"/>
      <c r="E35" s="46"/>
      <c r="F35" s="46"/>
      <c r="G35" s="46"/>
      <c r="H35" s="46"/>
    </row>
    <row r="36" spans="2:8" ht="12">
      <c r="B36" s="11"/>
      <c r="C36" s="11"/>
      <c r="D36" s="11"/>
      <c r="E36" s="11"/>
      <c r="F36" s="11"/>
      <c r="G36" s="11"/>
      <c r="H36" s="11"/>
    </row>
    <row r="37" spans="2:8" ht="12">
      <c r="B37" s="11" t="s">
        <v>224</v>
      </c>
      <c r="C37" s="11"/>
      <c r="D37" s="11"/>
      <c r="E37" s="11"/>
      <c r="F37" s="11"/>
      <c r="G37" s="11"/>
      <c r="H37" s="11"/>
    </row>
    <row r="38" spans="2:8" ht="12">
      <c r="B38" s="11"/>
      <c r="C38" s="11"/>
      <c r="D38" s="11"/>
      <c r="E38" s="11"/>
      <c r="F38" s="11"/>
      <c r="G38" s="11"/>
      <c r="H38" s="11"/>
    </row>
    <row r="39" spans="2:8" ht="12">
      <c r="B39" s="11"/>
      <c r="C39" s="11"/>
      <c r="D39" s="11"/>
      <c r="E39" s="11"/>
      <c r="F39" s="11"/>
      <c r="G39" s="11"/>
      <c r="H39" s="11"/>
    </row>
    <row r="40" spans="2:8" ht="12">
      <c r="B40" s="11"/>
      <c r="C40" s="11"/>
      <c r="D40" s="11"/>
      <c r="E40" s="11"/>
      <c r="F40" s="11"/>
      <c r="G40" s="11"/>
      <c r="H40" s="11"/>
    </row>
    <row r="41" spans="1:8" s="47" customFormat="1" ht="12">
      <c r="A41" s="45">
        <v>5</v>
      </c>
      <c r="B41" s="46" t="s">
        <v>225</v>
      </c>
      <c r="C41" s="46"/>
      <c r="D41" s="46"/>
      <c r="E41" s="46"/>
      <c r="F41" s="46"/>
      <c r="G41" s="46"/>
      <c r="H41" s="46"/>
    </row>
    <row r="42" spans="2:8" ht="12">
      <c r="B42" s="11"/>
      <c r="C42" s="11"/>
      <c r="D42" s="11"/>
      <c r="E42" s="11"/>
      <c r="F42" s="11"/>
      <c r="G42" s="11"/>
      <c r="H42" s="11"/>
    </row>
    <row r="43" spans="2:8" ht="12">
      <c r="B43" s="11" t="s">
        <v>226</v>
      </c>
      <c r="C43" s="11"/>
      <c r="D43" s="11"/>
      <c r="E43" s="11"/>
      <c r="F43" s="11"/>
      <c r="G43" s="11"/>
      <c r="H43" s="11"/>
    </row>
    <row r="44" spans="2:8" ht="12">
      <c r="B44" s="11" t="s">
        <v>227</v>
      </c>
      <c r="C44" s="11"/>
      <c r="D44" s="11"/>
      <c r="E44" s="11"/>
      <c r="F44" s="11"/>
      <c r="G44" s="11"/>
      <c r="H44" s="11"/>
    </row>
    <row r="45" spans="2:8" ht="12">
      <c r="B45" s="11"/>
      <c r="C45" s="11"/>
      <c r="D45" s="11"/>
      <c r="E45" s="11"/>
      <c r="F45" s="11"/>
      <c r="G45" s="11"/>
      <c r="H45" s="11"/>
    </row>
    <row r="46" spans="2:8" ht="12">
      <c r="B46" s="11"/>
      <c r="C46" s="11"/>
      <c r="D46" s="11"/>
      <c r="E46" s="11"/>
      <c r="F46" s="11"/>
      <c r="G46" s="11"/>
      <c r="H46" s="11"/>
    </row>
    <row r="47" spans="2:8" ht="12">
      <c r="B47" s="11"/>
      <c r="C47" s="11"/>
      <c r="D47" s="11"/>
      <c r="E47" s="11"/>
      <c r="F47" s="11"/>
      <c r="G47" s="11"/>
      <c r="H47" s="11"/>
    </row>
    <row r="48" spans="1:8" s="47" customFormat="1" ht="12">
      <c r="A48" s="45">
        <v>6</v>
      </c>
      <c r="B48" s="46" t="s">
        <v>156</v>
      </c>
      <c r="C48" s="46"/>
      <c r="D48" s="46"/>
      <c r="E48" s="46"/>
      <c r="F48" s="46"/>
      <c r="G48" s="46"/>
      <c r="H48" s="46"/>
    </row>
    <row r="49" spans="2:8" ht="12">
      <c r="B49" s="11"/>
      <c r="C49" s="11"/>
      <c r="D49" s="11"/>
      <c r="E49" s="11"/>
      <c r="F49" s="11"/>
      <c r="G49" s="11"/>
      <c r="H49" s="11"/>
    </row>
    <row r="50" spans="2:8" ht="12">
      <c r="B50" s="11" t="s">
        <v>30</v>
      </c>
      <c r="C50" s="11"/>
      <c r="D50" s="11"/>
      <c r="E50" s="11"/>
      <c r="F50" s="11"/>
      <c r="G50" s="11"/>
      <c r="H50" s="11"/>
    </row>
    <row r="51" spans="2:8" ht="12">
      <c r="B51" s="11" t="s">
        <v>31</v>
      </c>
      <c r="C51" s="11"/>
      <c r="D51" s="11"/>
      <c r="E51" s="11"/>
      <c r="F51" s="11"/>
      <c r="G51" s="11"/>
      <c r="H51" s="11"/>
    </row>
    <row r="52" spans="2:8" ht="12">
      <c r="B52" s="11"/>
      <c r="C52" s="11"/>
      <c r="D52" s="11"/>
      <c r="E52" s="11"/>
      <c r="F52" s="11"/>
      <c r="G52" s="11"/>
      <c r="H52" s="11"/>
    </row>
    <row r="53" spans="2:8" ht="12">
      <c r="B53" s="11"/>
      <c r="C53" s="11"/>
      <c r="D53" s="11"/>
      <c r="E53" s="11"/>
      <c r="F53" s="11"/>
      <c r="G53" s="11"/>
      <c r="H53" s="11"/>
    </row>
    <row r="54" spans="2:8" ht="12">
      <c r="B54" s="11"/>
      <c r="C54" s="11"/>
      <c r="D54" s="11"/>
      <c r="E54" s="11"/>
      <c r="F54" s="11"/>
      <c r="G54" s="11"/>
      <c r="H54" s="11"/>
    </row>
    <row r="55" spans="1:8" s="47" customFormat="1" ht="12">
      <c r="A55" s="45">
        <v>7</v>
      </c>
      <c r="B55" s="46" t="s">
        <v>228</v>
      </c>
      <c r="C55" s="46"/>
      <c r="D55" s="46"/>
      <c r="E55" s="46"/>
      <c r="F55" s="46"/>
      <c r="G55" s="46"/>
      <c r="H55" s="46"/>
    </row>
    <row r="56" spans="2:8" ht="12">
      <c r="B56" s="11" t="s">
        <v>229</v>
      </c>
      <c r="C56" s="11"/>
      <c r="D56" s="11"/>
      <c r="E56" s="11"/>
      <c r="F56" s="11"/>
      <c r="G56" s="11"/>
      <c r="H56" s="11"/>
    </row>
    <row r="57" spans="2:8" ht="12">
      <c r="B57" s="11"/>
      <c r="C57" s="11"/>
      <c r="D57" s="11"/>
      <c r="E57" s="11"/>
      <c r="F57" s="11"/>
      <c r="G57" s="11"/>
      <c r="H57" s="11"/>
    </row>
    <row r="58" spans="2:8" ht="12">
      <c r="B58" s="11"/>
      <c r="C58" s="11"/>
      <c r="D58" s="11"/>
      <c r="E58" s="11"/>
      <c r="F58" s="11"/>
      <c r="G58" s="11"/>
      <c r="H58" s="11"/>
    </row>
    <row r="59" spans="2:8" ht="12">
      <c r="B59" s="11"/>
      <c r="C59" s="11"/>
      <c r="D59" s="11"/>
      <c r="E59" s="11"/>
      <c r="F59" s="11"/>
      <c r="G59" s="11"/>
      <c r="H59" s="11"/>
    </row>
    <row r="60" spans="2:8" ht="12">
      <c r="B60" s="11"/>
      <c r="C60" s="11"/>
      <c r="D60" s="11"/>
      <c r="E60" s="11"/>
      <c r="F60" s="11"/>
      <c r="G60" s="11"/>
      <c r="H60" s="11"/>
    </row>
    <row r="61" spans="1:13" ht="12">
      <c r="A61" s="45">
        <v>8</v>
      </c>
      <c r="B61" s="46" t="s">
        <v>160</v>
      </c>
      <c r="C61" s="46"/>
      <c r="D61" s="46"/>
      <c r="E61" s="46"/>
      <c r="F61" s="46"/>
      <c r="G61" s="46"/>
      <c r="H61" s="46"/>
      <c r="I61" s="47"/>
      <c r="J61" s="47"/>
      <c r="K61" s="47"/>
      <c r="L61" s="47"/>
      <c r="M61" s="47"/>
    </row>
    <row r="62" spans="2:8" ht="12">
      <c r="B62" s="11"/>
      <c r="C62" s="11"/>
      <c r="D62" s="11"/>
      <c r="E62" s="11"/>
      <c r="F62" s="11"/>
      <c r="G62" s="11"/>
      <c r="H62" s="11"/>
    </row>
    <row r="63" spans="2:13" ht="12">
      <c r="B63" s="11" t="s">
        <v>282</v>
      </c>
      <c r="C63" s="11"/>
      <c r="D63" s="11"/>
      <c r="G63" s="11"/>
      <c r="H63" s="13"/>
      <c r="J63" s="13" t="s">
        <v>67</v>
      </c>
      <c r="L63" s="13" t="s">
        <v>69</v>
      </c>
      <c r="M63" s="13"/>
    </row>
    <row r="64" spans="2:13" ht="12">
      <c r="B64" s="11"/>
      <c r="C64" s="11"/>
      <c r="G64" s="11"/>
      <c r="H64" s="13" t="s">
        <v>56</v>
      </c>
      <c r="J64" s="13" t="s">
        <v>68</v>
      </c>
      <c r="L64" s="13" t="s">
        <v>70</v>
      </c>
      <c r="M64" s="13"/>
    </row>
    <row r="65" spans="2:13" ht="12">
      <c r="B65" s="11"/>
      <c r="C65" s="11"/>
      <c r="G65" s="11"/>
      <c r="H65" s="13" t="s">
        <v>5</v>
      </c>
      <c r="J65" s="13" t="s">
        <v>5</v>
      </c>
      <c r="L65" s="13" t="s">
        <v>5</v>
      </c>
      <c r="M65" s="13"/>
    </row>
    <row r="66" spans="2:13" ht="12">
      <c r="B66" s="11" t="s">
        <v>71</v>
      </c>
      <c r="C66" s="11"/>
      <c r="G66" s="11"/>
      <c r="H66" s="13">
        <v>0</v>
      </c>
      <c r="J66" s="13">
        <v>-276</v>
      </c>
      <c r="L66" s="13">
        <v>24503</v>
      </c>
      <c r="M66" s="11"/>
    </row>
    <row r="67" spans="2:13" ht="12">
      <c r="B67" s="11" t="s">
        <v>72</v>
      </c>
      <c r="C67" s="11"/>
      <c r="G67" s="11"/>
      <c r="H67" s="13">
        <v>59285</v>
      </c>
      <c r="J67" s="13">
        <v>5370</v>
      </c>
      <c r="L67" s="13">
        <v>69420</v>
      </c>
      <c r="M67" s="11"/>
    </row>
    <row r="68" spans="2:13" ht="12">
      <c r="B68" s="11" t="s">
        <v>73</v>
      </c>
      <c r="C68" s="11"/>
      <c r="G68" s="11"/>
      <c r="H68" s="13">
        <v>9005</v>
      </c>
      <c r="J68" s="13">
        <v>920</v>
      </c>
      <c r="L68" s="13">
        <v>12196</v>
      </c>
      <c r="M68" s="11"/>
    </row>
    <row r="69" spans="2:13" ht="12">
      <c r="B69" s="11" t="s">
        <v>74</v>
      </c>
      <c r="C69" s="11"/>
      <c r="G69" s="11"/>
      <c r="H69" s="13">
        <v>1406</v>
      </c>
      <c r="J69" s="13">
        <v>-51</v>
      </c>
      <c r="L69" s="13">
        <v>20626</v>
      </c>
      <c r="M69" s="11"/>
    </row>
    <row r="70" spans="2:13" ht="12">
      <c r="B70" s="11" t="s">
        <v>75</v>
      </c>
      <c r="C70" s="11"/>
      <c r="G70" s="11"/>
      <c r="H70" s="19">
        <v>793</v>
      </c>
      <c r="J70" s="19">
        <v>230</v>
      </c>
      <c r="L70" s="19">
        <v>2113</v>
      </c>
      <c r="M70" s="11"/>
    </row>
    <row r="71" spans="2:13" ht="12">
      <c r="B71" s="11"/>
      <c r="C71" s="11"/>
      <c r="G71" s="11"/>
      <c r="H71" s="13">
        <f>SUM(H66:H70)</f>
        <v>70489</v>
      </c>
      <c r="J71" s="13">
        <f>SUM(J66:J70)</f>
        <v>6193</v>
      </c>
      <c r="L71" s="13">
        <f>SUM(L66:L70)</f>
        <v>128858</v>
      </c>
      <c r="M71" s="11"/>
    </row>
    <row r="72" spans="2:13" ht="12">
      <c r="B72" s="11" t="s">
        <v>76</v>
      </c>
      <c r="C72" s="11"/>
      <c r="G72" s="11"/>
      <c r="H72" s="13">
        <v>-7927</v>
      </c>
      <c r="J72" s="13">
        <v>-125</v>
      </c>
      <c r="L72" s="13">
        <v>-42840</v>
      </c>
      <c r="M72" s="11"/>
    </row>
    <row r="73" spans="2:13" ht="12.75" thickBot="1">
      <c r="B73" s="11"/>
      <c r="C73" s="11"/>
      <c r="G73" s="11"/>
      <c r="H73" s="48">
        <f>+H71+H72</f>
        <v>62562</v>
      </c>
      <c r="J73" s="48">
        <f>+J71+J72</f>
        <v>6068</v>
      </c>
      <c r="L73" s="48">
        <f>+L71+L72</f>
        <v>86018</v>
      </c>
      <c r="M73" s="11"/>
    </row>
    <row r="74" spans="2:12" ht="12.75" thickTop="1">
      <c r="B74" s="11"/>
      <c r="C74" s="11"/>
      <c r="D74" s="11"/>
      <c r="F74" s="11"/>
      <c r="G74" s="11"/>
      <c r="H74" s="13"/>
      <c r="J74" s="13"/>
      <c r="L74" s="49"/>
    </row>
    <row r="75" spans="2:8" ht="12">
      <c r="B75" s="11" t="s">
        <v>77</v>
      </c>
      <c r="C75" s="11"/>
      <c r="D75" s="11"/>
      <c r="E75" s="11"/>
      <c r="F75" s="11"/>
      <c r="G75" s="11"/>
      <c r="H75" s="11"/>
    </row>
    <row r="76" spans="2:8" ht="12">
      <c r="B76" s="11" t="s">
        <v>78</v>
      </c>
      <c r="C76" s="11"/>
      <c r="D76" s="11"/>
      <c r="E76" s="11"/>
      <c r="F76" s="11"/>
      <c r="G76" s="11"/>
      <c r="H76" s="11"/>
    </row>
    <row r="77" spans="2:8" ht="12">
      <c r="B77" s="11"/>
      <c r="C77" s="11"/>
      <c r="D77" s="11"/>
      <c r="E77" s="11"/>
      <c r="F77" s="11"/>
      <c r="G77" s="11"/>
      <c r="H77" s="11"/>
    </row>
    <row r="78" spans="2:8" ht="12">
      <c r="B78" s="11"/>
      <c r="C78" s="11"/>
      <c r="D78" s="11"/>
      <c r="E78" s="11"/>
      <c r="F78" s="11"/>
      <c r="G78" s="11"/>
      <c r="H78" s="11"/>
    </row>
    <row r="79" spans="2:8" ht="12">
      <c r="B79" s="11"/>
      <c r="C79" s="11"/>
      <c r="D79" s="11"/>
      <c r="E79" s="11"/>
      <c r="F79" s="11"/>
      <c r="G79" s="11"/>
      <c r="H79" s="11"/>
    </row>
    <row r="80" spans="1:12" ht="12">
      <c r="A80" s="45">
        <v>9</v>
      </c>
      <c r="B80" s="46" t="s">
        <v>58</v>
      </c>
      <c r="C80" s="46"/>
      <c r="D80" s="46"/>
      <c r="E80" s="46"/>
      <c r="F80" s="46"/>
      <c r="G80" s="46"/>
      <c r="H80" s="46"/>
      <c r="I80" s="47"/>
      <c r="J80" s="47"/>
      <c r="K80" s="47"/>
      <c r="L80" s="47"/>
    </row>
    <row r="81" spans="2:8" ht="12">
      <c r="B81" s="11"/>
      <c r="C81" s="11"/>
      <c r="D81" s="11"/>
      <c r="E81" s="11"/>
      <c r="F81" s="11"/>
      <c r="G81" s="11"/>
      <c r="H81" s="11"/>
    </row>
    <row r="82" spans="2:8" ht="12">
      <c r="B82" s="11" t="s">
        <v>149</v>
      </c>
      <c r="C82" s="11"/>
      <c r="D82" s="11"/>
      <c r="E82" s="11"/>
      <c r="F82" s="11"/>
      <c r="G82" s="11"/>
      <c r="H82" s="11"/>
    </row>
    <row r="83" spans="2:8" ht="12">
      <c r="B83" s="11" t="s">
        <v>261</v>
      </c>
      <c r="C83" s="11"/>
      <c r="D83" s="11"/>
      <c r="E83" s="11"/>
      <c r="F83" s="11"/>
      <c r="G83" s="11"/>
      <c r="H83" s="11"/>
    </row>
    <row r="84" spans="2:8" ht="12">
      <c r="B84" s="11"/>
      <c r="C84" s="11"/>
      <c r="D84" s="11"/>
      <c r="E84" s="11"/>
      <c r="F84" s="11"/>
      <c r="G84" s="11"/>
      <c r="H84" s="11"/>
    </row>
    <row r="85" spans="2:8" ht="12">
      <c r="B85" s="11"/>
      <c r="C85" s="11"/>
      <c r="D85" s="11"/>
      <c r="E85" s="11"/>
      <c r="F85" s="11"/>
      <c r="G85" s="11"/>
      <c r="H85" s="11"/>
    </row>
    <row r="86" spans="2:8" ht="12">
      <c r="B86" s="11"/>
      <c r="C86" s="11"/>
      <c r="D86" s="11"/>
      <c r="E86" s="11"/>
      <c r="F86" s="11"/>
      <c r="G86" s="11"/>
      <c r="H86" s="11"/>
    </row>
    <row r="87" spans="1:13" ht="12">
      <c r="A87" s="45">
        <v>10</v>
      </c>
      <c r="B87" s="46" t="s">
        <v>161</v>
      </c>
      <c r="C87" s="46"/>
      <c r="D87" s="46"/>
      <c r="E87" s="46"/>
      <c r="F87" s="46"/>
      <c r="G87" s="46"/>
      <c r="H87" s="46"/>
      <c r="I87" s="47"/>
      <c r="J87" s="47"/>
      <c r="K87" s="47"/>
      <c r="L87" s="47"/>
      <c r="M87" s="47"/>
    </row>
    <row r="88" spans="2:8" ht="12">
      <c r="B88" s="11"/>
      <c r="C88" s="11"/>
      <c r="D88" s="11"/>
      <c r="E88" s="11"/>
      <c r="F88" s="11"/>
      <c r="G88" s="11"/>
      <c r="H88" s="11"/>
    </row>
    <row r="89" spans="2:12" ht="12">
      <c r="B89" s="11" t="s">
        <v>235</v>
      </c>
      <c r="C89" s="11"/>
      <c r="D89" s="11"/>
      <c r="E89" s="11"/>
      <c r="F89" s="11"/>
      <c r="G89" s="11"/>
      <c r="H89" s="11"/>
      <c r="K89" s="11"/>
      <c r="L89" s="11"/>
    </row>
    <row r="90" spans="2:12" ht="12">
      <c r="B90" s="11" t="s">
        <v>236</v>
      </c>
      <c r="C90" s="11"/>
      <c r="D90" s="11"/>
      <c r="E90" s="11"/>
      <c r="F90" s="11"/>
      <c r="G90" s="11"/>
      <c r="H90" s="11"/>
      <c r="K90" s="11"/>
      <c r="L90" s="11"/>
    </row>
    <row r="91" spans="2:12" ht="12">
      <c r="B91" s="11" t="s">
        <v>237</v>
      </c>
      <c r="C91" s="11"/>
      <c r="D91" s="11"/>
      <c r="E91" s="11"/>
      <c r="F91" s="11"/>
      <c r="G91" s="11"/>
      <c r="H91" s="11"/>
      <c r="K91" s="11"/>
      <c r="L91" s="11"/>
    </row>
    <row r="92" spans="2:12" ht="12">
      <c r="B92" s="11" t="s">
        <v>317</v>
      </c>
      <c r="C92" s="11"/>
      <c r="D92" s="11"/>
      <c r="E92" s="11"/>
      <c r="F92" s="11"/>
      <c r="G92" s="11"/>
      <c r="H92" s="11"/>
      <c r="K92" s="11"/>
      <c r="L92" s="11"/>
    </row>
    <row r="93" spans="2:12" ht="12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2:12" ht="12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2:12" ht="12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27"/>
    </row>
    <row r="96" spans="1:12" ht="12">
      <c r="A96" s="45">
        <v>11</v>
      </c>
      <c r="B96" s="46" t="s">
        <v>155</v>
      </c>
      <c r="C96" s="46"/>
      <c r="D96" s="46"/>
      <c r="E96" s="46"/>
      <c r="F96" s="46"/>
      <c r="G96" s="46"/>
      <c r="H96" s="46"/>
      <c r="I96" s="47"/>
      <c r="J96" s="47"/>
      <c r="K96" s="47"/>
      <c r="L96" s="47"/>
    </row>
    <row r="97" spans="2:8" ht="12">
      <c r="B97" s="11"/>
      <c r="C97" s="11"/>
      <c r="D97" s="11"/>
      <c r="E97" s="11"/>
      <c r="F97" s="11"/>
      <c r="G97" s="11"/>
      <c r="H97" s="11"/>
    </row>
    <row r="98" spans="2:8" ht="12">
      <c r="B98" s="11" t="s">
        <v>64</v>
      </c>
      <c r="C98" s="11"/>
      <c r="D98" s="11"/>
      <c r="E98" s="11"/>
      <c r="F98" s="11"/>
      <c r="G98" s="11"/>
      <c r="H98" s="11"/>
    </row>
    <row r="99" spans="2:8" ht="12">
      <c r="B99" s="11" t="s">
        <v>65</v>
      </c>
      <c r="C99" s="11"/>
      <c r="D99" s="11"/>
      <c r="E99" s="11"/>
      <c r="F99" s="11"/>
      <c r="G99" s="11"/>
      <c r="H99" s="11"/>
    </row>
    <row r="100" spans="2:8" ht="12">
      <c r="B100" s="11"/>
      <c r="C100" s="11"/>
      <c r="D100" s="11"/>
      <c r="E100" s="11"/>
      <c r="F100" s="11"/>
      <c r="G100" s="11"/>
      <c r="H100" s="11"/>
    </row>
    <row r="101" spans="2:8" ht="12">
      <c r="B101" s="11"/>
      <c r="C101" s="11"/>
      <c r="D101" s="11"/>
      <c r="E101" s="11"/>
      <c r="F101" s="11"/>
      <c r="G101" s="11"/>
      <c r="H101" s="11"/>
    </row>
    <row r="102" spans="2:8" ht="12">
      <c r="B102" s="11"/>
      <c r="C102" s="11"/>
      <c r="D102" s="11"/>
      <c r="E102" s="11"/>
      <c r="F102" s="11"/>
      <c r="G102" s="11"/>
      <c r="H102" s="11"/>
    </row>
    <row r="103" spans="1:12" ht="12">
      <c r="A103" s="45">
        <v>12</v>
      </c>
      <c r="B103" s="46" t="s">
        <v>157</v>
      </c>
      <c r="C103" s="46"/>
      <c r="D103" s="46"/>
      <c r="E103" s="46"/>
      <c r="F103" s="46"/>
      <c r="G103" s="46"/>
      <c r="H103" s="46"/>
      <c r="I103" s="47"/>
      <c r="J103" s="47"/>
      <c r="K103" s="47"/>
      <c r="L103" s="47"/>
    </row>
    <row r="104" spans="2:8" ht="12">
      <c r="B104" s="11"/>
      <c r="C104" s="11"/>
      <c r="D104" s="11"/>
      <c r="E104" s="11"/>
      <c r="F104" s="11"/>
      <c r="G104" s="11"/>
      <c r="H104" s="11"/>
    </row>
    <row r="105" spans="2:8" ht="12">
      <c r="B105" s="11" t="s">
        <v>79</v>
      </c>
      <c r="C105" s="11"/>
      <c r="D105" s="11"/>
      <c r="E105" s="11"/>
      <c r="F105" s="11"/>
      <c r="G105" s="11"/>
      <c r="H105" s="11"/>
    </row>
    <row r="106" spans="2:8" ht="12">
      <c r="B106" s="11" t="s">
        <v>262</v>
      </c>
      <c r="C106" s="11"/>
      <c r="D106" s="11"/>
      <c r="E106" s="11"/>
      <c r="F106" s="11"/>
      <c r="G106" s="11"/>
      <c r="H106" s="11"/>
    </row>
    <row r="107" spans="2:8" ht="12">
      <c r="B107" s="11" t="s">
        <v>66</v>
      </c>
      <c r="C107" s="11"/>
      <c r="D107" s="11"/>
      <c r="E107" s="11"/>
      <c r="F107" s="11"/>
      <c r="G107" s="11"/>
      <c r="H107" s="11"/>
    </row>
    <row r="108" spans="2:8" ht="12">
      <c r="B108" s="11"/>
      <c r="C108" s="11"/>
      <c r="D108" s="11"/>
      <c r="E108" s="11"/>
      <c r="F108" s="11"/>
      <c r="G108" s="11"/>
      <c r="H108" s="11"/>
    </row>
    <row r="109" spans="2:8" ht="12">
      <c r="B109" s="11"/>
      <c r="C109" s="11"/>
      <c r="D109" s="11"/>
      <c r="E109" s="11"/>
      <c r="F109" s="11"/>
      <c r="G109" s="11"/>
      <c r="H109" s="11"/>
    </row>
    <row r="110" spans="2:8" ht="12">
      <c r="B110" s="11"/>
      <c r="C110" s="11"/>
      <c r="D110" s="11"/>
      <c r="E110" s="11"/>
      <c r="F110" s="11"/>
      <c r="G110" s="11"/>
      <c r="H110" s="11"/>
    </row>
    <row r="111" spans="2:8" ht="12">
      <c r="B111" s="11"/>
      <c r="C111" s="11"/>
      <c r="D111" s="11"/>
      <c r="E111" s="11"/>
      <c r="F111" s="11"/>
      <c r="G111" s="11"/>
      <c r="H111" s="11"/>
    </row>
  </sheetData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96"/>
  <sheetViews>
    <sheetView tabSelected="1" zoomScale="75" zoomScaleNormal="75" workbookViewId="0" topLeftCell="A25">
      <selection activeCell="B48" sqref="B48"/>
    </sheetView>
  </sheetViews>
  <sheetFormatPr defaultColWidth="9.140625" defaultRowHeight="12.75"/>
  <cols>
    <col min="1" max="1" width="4.00390625" style="44" customWidth="1"/>
    <col min="2" max="4" width="9.140625" style="40" customWidth="1"/>
    <col min="5" max="5" width="1.421875" style="40" customWidth="1"/>
    <col min="6" max="6" width="9.140625" style="40" customWidth="1"/>
    <col min="7" max="7" width="1.421875" style="40" customWidth="1"/>
    <col min="8" max="8" width="9.140625" style="40" customWidth="1"/>
    <col min="9" max="9" width="1.57421875" style="40" customWidth="1"/>
    <col min="10" max="10" width="11.00390625" style="40" customWidth="1"/>
    <col min="11" max="11" width="1.8515625" style="40" customWidth="1"/>
    <col min="12" max="12" width="10.00390625" style="40" customWidth="1"/>
    <col min="13" max="13" width="5.28125" style="40" customWidth="1"/>
    <col min="14" max="14" width="7.28125" style="40" customWidth="1"/>
    <col min="15" max="15" width="9.140625" style="40" customWidth="1"/>
    <col min="16" max="16" width="12.57421875" style="40" customWidth="1"/>
    <col min="17" max="16384" width="9.140625" style="40" customWidth="1"/>
  </cols>
  <sheetData>
    <row r="1" spans="1:8" ht="12">
      <c r="A1" s="39" t="s">
        <v>28</v>
      </c>
      <c r="C1" s="6"/>
      <c r="D1" s="11"/>
      <c r="E1" s="11"/>
      <c r="F1" s="41"/>
      <c r="G1" s="11"/>
      <c r="H1" s="11"/>
    </row>
    <row r="2" spans="1:8" ht="12">
      <c r="A2" s="42"/>
      <c r="C2" s="11"/>
      <c r="D2" s="11"/>
      <c r="E2" s="11"/>
      <c r="F2" s="11"/>
      <c r="G2" s="11"/>
      <c r="H2" s="11"/>
    </row>
    <row r="3" spans="1:8" ht="12">
      <c r="A3" s="43" t="s">
        <v>268</v>
      </c>
      <c r="C3" s="6"/>
      <c r="D3" s="11"/>
      <c r="E3" s="11"/>
      <c r="F3" s="11"/>
      <c r="G3" s="11"/>
      <c r="H3" s="11"/>
    </row>
    <row r="4" spans="1:8" ht="12">
      <c r="A4" s="43"/>
      <c r="B4" s="47" t="str">
        <f>'Note A'!B4</f>
        <v>FOR THE QUARTER ENDED  31 MARCH 2004</v>
      </c>
      <c r="C4" s="6"/>
      <c r="D4" s="11"/>
      <c r="E4" s="11"/>
      <c r="F4" s="11"/>
      <c r="G4" s="11"/>
      <c r="H4" s="11"/>
    </row>
    <row r="5" spans="1:8" ht="12">
      <c r="A5" s="43"/>
      <c r="C5" s="6"/>
      <c r="D5" s="11"/>
      <c r="E5" s="11"/>
      <c r="F5" s="11"/>
      <c r="G5" s="11"/>
      <c r="H5" s="11"/>
    </row>
    <row r="6" spans="2:8" ht="12">
      <c r="B6" s="11"/>
      <c r="C6" s="11"/>
      <c r="D6" s="11"/>
      <c r="E6" s="11"/>
      <c r="F6" s="11"/>
      <c r="G6" s="11"/>
      <c r="H6" s="11"/>
    </row>
    <row r="7" spans="1:12" ht="12">
      <c r="A7" s="45">
        <v>1</v>
      </c>
      <c r="B7" s="46" t="s">
        <v>166</v>
      </c>
      <c r="C7" s="46"/>
      <c r="D7" s="46"/>
      <c r="E7" s="46"/>
      <c r="F7" s="46"/>
      <c r="G7" s="46"/>
      <c r="H7" s="46"/>
      <c r="I7" s="47"/>
      <c r="J7" s="47"/>
      <c r="K7" s="47"/>
      <c r="L7" s="47"/>
    </row>
    <row r="8" spans="2:8" ht="12">
      <c r="B8" s="11"/>
      <c r="C8" s="11"/>
      <c r="D8" s="11"/>
      <c r="E8" s="11"/>
      <c r="F8" s="11"/>
      <c r="G8" s="11"/>
      <c r="H8" s="11"/>
    </row>
    <row r="9" spans="2:8" ht="12">
      <c r="B9" s="11" t="s">
        <v>304</v>
      </c>
      <c r="C9" s="11"/>
      <c r="D9" s="11"/>
      <c r="E9" s="11"/>
      <c r="F9" s="11"/>
      <c r="G9" s="11"/>
      <c r="H9" s="11"/>
    </row>
    <row r="10" spans="2:14" ht="12">
      <c r="B10" s="11" t="s">
        <v>283</v>
      </c>
      <c r="C10" s="11"/>
      <c r="D10" s="11"/>
      <c r="E10" s="11"/>
      <c r="F10" s="11"/>
      <c r="G10" s="11"/>
      <c r="H10" s="11"/>
      <c r="N10" s="76"/>
    </row>
    <row r="11" spans="2:14" ht="12">
      <c r="B11" s="11" t="s">
        <v>350</v>
      </c>
      <c r="C11" s="11"/>
      <c r="D11" s="11"/>
      <c r="E11" s="11"/>
      <c r="F11" s="11"/>
      <c r="G11" s="11"/>
      <c r="H11" s="11"/>
      <c r="N11" s="76"/>
    </row>
    <row r="12" spans="2:14" ht="12">
      <c r="B12" s="11" t="s">
        <v>284</v>
      </c>
      <c r="C12" s="11"/>
      <c r="D12" s="11"/>
      <c r="E12" s="11"/>
      <c r="F12" s="11"/>
      <c r="G12" s="11"/>
      <c r="H12" s="11"/>
      <c r="N12" s="76"/>
    </row>
    <row r="13" spans="2:8" ht="12">
      <c r="B13" s="11" t="s">
        <v>351</v>
      </c>
      <c r="C13" s="11"/>
      <c r="D13" s="11"/>
      <c r="E13" s="11"/>
      <c r="F13" s="11"/>
      <c r="G13" s="11"/>
      <c r="H13" s="11"/>
    </row>
    <row r="14" spans="2:15" ht="12">
      <c r="B14" s="11"/>
      <c r="C14" s="11"/>
      <c r="D14" s="11"/>
      <c r="E14" s="11"/>
      <c r="F14" s="11"/>
      <c r="G14" s="11"/>
      <c r="H14" s="11"/>
      <c r="O14" s="76"/>
    </row>
    <row r="15" spans="2:15" ht="12">
      <c r="B15" s="11" t="s">
        <v>285</v>
      </c>
      <c r="C15" s="11"/>
      <c r="D15" s="11"/>
      <c r="E15" s="11"/>
      <c r="F15" s="11"/>
      <c r="G15" s="11"/>
      <c r="H15" s="11"/>
      <c r="O15" s="76"/>
    </row>
    <row r="16" spans="2:15" ht="12">
      <c r="B16" s="11" t="s">
        <v>287</v>
      </c>
      <c r="C16" s="11"/>
      <c r="D16" s="11"/>
      <c r="E16" s="11"/>
      <c r="F16" s="11"/>
      <c r="G16" s="11"/>
      <c r="H16" s="11"/>
      <c r="O16" s="76"/>
    </row>
    <row r="17" spans="2:15" ht="12">
      <c r="B17" s="11" t="s">
        <v>286</v>
      </c>
      <c r="C17" s="11"/>
      <c r="D17" s="11"/>
      <c r="E17" s="11"/>
      <c r="F17" s="11"/>
      <c r="G17" s="11"/>
      <c r="H17" s="11"/>
      <c r="O17" s="77"/>
    </row>
    <row r="18" spans="2:15" ht="12">
      <c r="B18" s="11" t="s">
        <v>352</v>
      </c>
      <c r="C18" s="11"/>
      <c r="D18" s="11"/>
      <c r="E18" s="11"/>
      <c r="F18" s="11"/>
      <c r="G18" s="11"/>
      <c r="H18" s="11"/>
      <c r="O18" s="76"/>
    </row>
    <row r="19" spans="2:8" ht="12">
      <c r="B19" s="11" t="s">
        <v>353</v>
      </c>
      <c r="C19" s="11"/>
      <c r="D19" s="11"/>
      <c r="E19" s="11"/>
      <c r="F19" s="11"/>
      <c r="G19" s="11"/>
      <c r="H19" s="11"/>
    </row>
    <row r="20" spans="2:8" ht="12">
      <c r="B20" s="11" t="s">
        <v>238</v>
      </c>
      <c r="C20" s="11"/>
      <c r="D20" s="11"/>
      <c r="E20" s="11"/>
      <c r="F20" s="11"/>
      <c r="G20" s="11"/>
      <c r="H20" s="11"/>
    </row>
    <row r="21" spans="2:8" ht="12">
      <c r="B21" s="11"/>
      <c r="C21" s="11"/>
      <c r="D21" s="11"/>
      <c r="E21" s="11"/>
      <c r="F21" s="11"/>
      <c r="G21" s="11"/>
      <c r="H21" s="11"/>
    </row>
    <row r="22" spans="2:8" ht="12">
      <c r="B22" s="11" t="s">
        <v>360</v>
      </c>
      <c r="C22" s="11"/>
      <c r="D22" s="11"/>
      <c r="E22" s="11"/>
      <c r="F22" s="11"/>
      <c r="G22" s="11"/>
      <c r="H22" s="11"/>
    </row>
    <row r="23" spans="2:8" ht="12">
      <c r="B23" s="11" t="s">
        <v>354</v>
      </c>
      <c r="C23" s="11"/>
      <c r="D23" s="11"/>
      <c r="E23" s="11"/>
      <c r="F23" s="11"/>
      <c r="G23" s="11"/>
      <c r="H23" s="11"/>
    </row>
    <row r="24" spans="2:8" ht="12">
      <c r="B24" s="11" t="s">
        <v>355</v>
      </c>
      <c r="C24" s="11"/>
      <c r="D24" s="11"/>
      <c r="E24" s="11"/>
      <c r="F24" s="11"/>
      <c r="G24" s="11"/>
      <c r="H24" s="11"/>
    </row>
    <row r="25" spans="2:8" ht="12">
      <c r="B25" s="11"/>
      <c r="C25" s="11"/>
      <c r="D25" s="11"/>
      <c r="E25" s="11"/>
      <c r="F25" s="11"/>
      <c r="G25" s="11"/>
      <c r="H25" s="11"/>
    </row>
    <row r="26" spans="2:8" ht="12">
      <c r="B26" s="11"/>
      <c r="C26" s="11"/>
      <c r="D26" s="11"/>
      <c r="E26" s="11"/>
      <c r="F26" s="11"/>
      <c r="G26" s="11"/>
      <c r="H26" s="11"/>
    </row>
    <row r="27" spans="2:8" ht="12">
      <c r="B27" s="11"/>
      <c r="C27" s="11"/>
      <c r="D27" s="11"/>
      <c r="E27" s="11"/>
      <c r="F27" s="11"/>
      <c r="G27" s="11"/>
      <c r="H27" s="11"/>
    </row>
    <row r="28" spans="1:12" ht="12">
      <c r="A28" s="45">
        <v>2</v>
      </c>
      <c r="B28" s="46" t="s">
        <v>182</v>
      </c>
      <c r="C28" s="46"/>
      <c r="D28" s="46"/>
      <c r="E28" s="46"/>
      <c r="F28" s="46"/>
      <c r="G28" s="46"/>
      <c r="H28" s="46"/>
      <c r="I28" s="47"/>
      <c r="J28" s="47"/>
      <c r="K28" s="47"/>
      <c r="L28" s="47"/>
    </row>
    <row r="29" spans="2:8" ht="12">
      <c r="B29" s="11"/>
      <c r="C29" s="11"/>
      <c r="D29" s="11"/>
      <c r="E29" s="11"/>
      <c r="F29" s="11"/>
      <c r="G29" s="11"/>
      <c r="H29" s="11"/>
    </row>
    <row r="30" spans="2:8" ht="12">
      <c r="B30" s="11" t="s">
        <v>288</v>
      </c>
      <c r="C30" s="11"/>
      <c r="D30" s="11"/>
      <c r="E30" s="11"/>
      <c r="F30" s="11"/>
      <c r="G30" s="11"/>
      <c r="H30" s="11"/>
    </row>
    <row r="31" spans="2:8" ht="12">
      <c r="B31" s="11" t="s">
        <v>318</v>
      </c>
      <c r="C31" s="11"/>
      <c r="D31" s="11"/>
      <c r="E31" s="11"/>
      <c r="F31" s="11"/>
      <c r="G31" s="11"/>
      <c r="H31" s="11"/>
    </row>
    <row r="32" spans="2:8" ht="12">
      <c r="B32" s="11" t="s">
        <v>289</v>
      </c>
      <c r="C32" s="11"/>
      <c r="D32" s="11"/>
      <c r="E32" s="11"/>
      <c r="F32" s="11"/>
      <c r="G32" s="11"/>
      <c r="H32" s="11"/>
    </row>
    <row r="33" spans="2:16" ht="12">
      <c r="B33" s="11"/>
      <c r="C33" s="11"/>
      <c r="D33" s="11"/>
      <c r="E33" s="11"/>
      <c r="F33" s="11"/>
      <c r="G33" s="11"/>
      <c r="H33" s="11"/>
      <c r="P33" s="76"/>
    </row>
    <row r="34" spans="2:16" ht="12">
      <c r="B34" s="11" t="s">
        <v>356</v>
      </c>
      <c r="C34" s="11"/>
      <c r="D34" s="11"/>
      <c r="E34" s="11"/>
      <c r="F34" s="11"/>
      <c r="G34" s="11"/>
      <c r="H34" s="11"/>
      <c r="P34" s="76"/>
    </row>
    <row r="35" spans="2:16" ht="12">
      <c r="B35" s="11" t="s">
        <v>369</v>
      </c>
      <c r="C35" s="11"/>
      <c r="D35" s="11"/>
      <c r="E35" s="11"/>
      <c r="F35" s="11"/>
      <c r="G35" s="11"/>
      <c r="H35" s="11"/>
      <c r="P35" s="76"/>
    </row>
    <row r="36" spans="2:16" ht="12">
      <c r="B36" s="11" t="s">
        <v>370</v>
      </c>
      <c r="C36" s="11"/>
      <c r="D36" s="11"/>
      <c r="E36" s="11"/>
      <c r="F36" s="11"/>
      <c r="G36" s="11"/>
      <c r="H36" s="11"/>
      <c r="P36" s="76"/>
    </row>
    <row r="37" spans="2:16" ht="12">
      <c r="B37" s="11"/>
      <c r="C37" s="11"/>
      <c r="D37" s="11"/>
      <c r="E37" s="11"/>
      <c r="F37" s="11"/>
      <c r="G37" s="11"/>
      <c r="H37" s="11"/>
      <c r="P37" s="76"/>
    </row>
    <row r="38" spans="2:16" ht="12">
      <c r="B38" s="11" t="s">
        <v>290</v>
      </c>
      <c r="C38" s="11"/>
      <c r="D38" s="11"/>
      <c r="E38" s="11"/>
      <c r="F38" s="11"/>
      <c r="G38" s="11"/>
      <c r="H38" s="11"/>
      <c r="P38" s="76"/>
    </row>
    <row r="39" spans="2:8" ht="12">
      <c r="B39" s="11" t="s">
        <v>371</v>
      </c>
      <c r="C39" s="11"/>
      <c r="D39" s="11"/>
      <c r="E39" s="11"/>
      <c r="F39" s="11"/>
      <c r="G39" s="11"/>
      <c r="H39" s="11"/>
    </row>
    <row r="40" spans="2:8" ht="12">
      <c r="B40" s="11"/>
      <c r="C40" s="11"/>
      <c r="D40" s="11"/>
      <c r="E40" s="11"/>
      <c r="F40" s="11"/>
      <c r="G40" s="11"/>
      <c r="H40" s="11"/>
    </row>
    <row r="41" spans="2:8" ht="12">
      <c r="B41" s="11"/>
      <c r="C41" s="11"/>
      <c r="D41" s="11"/>
      <c r="E41" s="11"/>
      <c r="F41" s="11"/>
      <c r="G41" s="11"/>
      <c r="H41" s="11"/>
    </row>
    <row r="42" spans="2:8" ht="12">
      <c r="B42" s="11"/>
      <c r="C42" s="11"/>
      <c r="D42" s="11"/>
      <c r="E42" s="11"/>
      <c r="F42" s="11"/>
      <c r="G42" s="11"/>
      <c r="H42" s="11"/>
    </row>
    <row r="43" spans="1:13" ht="12">
      <c r="A43" s="45">
        <v>3</v>
      </c>
      <c r="B43" s="46" t="s">
        <v>163</v>
      </c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7"/>
    </row>
    <row r="44" spans="2:8" ht="12">
      <c r="B44" s="11"/>
      <c r="C44" s="11"/>
      <c r="D44" s="11"/>
      <c r="E44" s="11"/>
      <c r="F44" s="11"/>
      <c r="G44" s="11"/>
      <c r="H44" s="11"/>
    </row>
    <row r="45" spans="2:8" ht="12">
      <c r="B45" s="11" t="s">
        <v>190</v>
      </c>
      <c r="C45" s="11"/>
      <c r="D45" s="11"/>
      <c r="E45" s="11"/>
      <c r="F45" s="11"/>
      <c r="G45" s="11"/>
      <c r="H45" s="11"/>
    </row>
    <row r="46" spans="2:8" ht="12">
      <c r="B46" s="11" t="s">
        <v>186</v>
      </c>
      <c r="C46" s="11"/>
      <c r="D46" s="11"/>
      <c r="E46" s="11"/>
      <c r="F46" s="11"/>
      <c r="G46" s="11"/>
      <c r="H46" s="11"/>
    </row>
    <row r="47" spans="2:8" ht="12">
      <c r="B47" s="11" t="s">
        <v>187</v>
      </c>
      <c r="C47" s="11"/>
      <c r="D47" s="11"/>
      <c r="E47" s="11"/>
      <c r="F47" s="11"/>
      <c r="G47" s="11"/>
      <c r="H47" s="11"/>
    </row>
    <row r="48" spans="2:8" ht="12">
      <c r="B48" s="11"/>
      <c r="C48" s="11"/>
      <c r="D48" s="11"/>
      <c r="E48" s="11"/>
      <c r="F48" s="11"/>
      <c r="G48" s="11"/>
      <c r="H48" s="11"/>
    </row>
    <row r="49" spans="2:8" ht="12">
      <c r="B49" s="11" t="s">
        <v>307</v>
      </c>
      <c r="C49" s="11"/>
      <c r="D49" s="11"/>
      <c r="E49" s="11"/>
      <c r="F49" s="11"/>
      <c r="G49" s="11"/>
      <c r="H49" s="11"/>
    </row>
    <row r="50" spans="2:8" ht="12">
      <c r="B50" s="11" t="s">
        <v>309</v>
      </c>
      <c r="C50" s="11"/>
      <c r="D50" s="11"/>
      <c r="E50" s="11"/>
      <c r="F50" s="11"/>
      <c r="G50" s="11"/>
      <c r="H50" s="11"/>
    </row>
    <row r="51" spans="2:8" ht="12">
      <c r="B51" s="11" t="s">
        <v>308</v>
      </c>
      <c r="C51" s="11"/>
      <c r="D51" s="11"/>
      <c r="E51" s="11"/>
      <c r="F51" s="11"/>
      <c r="G51" s="11"/>
      <c r="H51" s="11"/>
    </row>
    <row r="52" spans="2:8" ht="12">
      <c r="B52" s="11"/>
      <c r="C52" s="11"/>
      <c r="D52" s="11"/>
      <c r="E52" s="11"/>
      <c r="F52" s="11"/>
      <c r="G52" s="11"/>
      <c r="H52" s="11"/>
    </row>
    <row r="53" spans="2:8" ht="12">
      <c r="B53" s="11"/>
      <c r="C53" s="11"/>
      <c r="D53" s="11"/>
      <c r="E53" s="11"/>
      <c r="F53" s="11"/>
      <c r="G53" s="11"/>
      <c r="H53" s="11"/>
    </row>
    <row r="54" spans="2:8" ht="12">
      <c r="B54" s="11"/>
      <c r="C54" s="11"/>
      <c r="D54" s="11"/>
      <c r="E54" s="11"/>
      <c r="F54" s="11"/>
      <c r="G54" s="11"/>
      <c r="H54" s="11"/>
    </row>
    <row r="55" spans="1:8" ht="12">
      <c r="A55" s="45">
        <v>4</v>
      </c>
      <c r="B55" s="46" t="s">
        <v>164</v>
      </c>
      <c r="C55" s="46"/>
      <c r="D55" s="46"/>
      <c r="E55" s="46"/>
      <c r="F55" s="46"/>
      <c r="G55" s="46"/>
      <c r="H55" s="46"/>
    </row>
    <row r="56" spans="2:8" ht="12">
      <c r="B56" s="11"/>
      <c r="C56" s="11"/>
      <c r="D56" s="11"/>
      <c r="E56" s="11"/>
      <c r="F56" s="11"/>
      <c r="G56" s="11"/>
      <c r="H56" s="11"/>
    </row>
    <row r="57" spans="2:8" ht="12">
      <c r="B57" s="11" t="s">
        <v>40</v>
      </c>
      <c r="C57" s="11"/>
      <c r="D57" s="11"/>
      <c r="E57" s="11"/>
      <c r="F57" s="11"/>
      <c r="G57" s="11"/>
      <c r="H57" s="11"/>
    </row>
    <row r="58" spans="2:8" ht="12">
      <c r="B58" s="11"/>
      <c r="C58" s="11"/>
      <c r="D58" s="11"/>
      <c r="E58" s="11"/>
      <c r="F58" s="11"/>
      <c r="G58" s="11"/>
      <c r="H58" s="11"/>
    </row>
    <row r="59" spans="1:8" s="47" customFormat="1" ht="12">
      <c r="A59" s="45">
        <v>5</v>
      </c>
      <c r="B59" s="46" t="s">
        <v>94</v>
      </c>
      <c r="C59" s="46"/>
      <c r="D59" s="46"/>
      <c r="E59" s="46"/>
      <c r="F59" s="46"/>
      <c r="G59" s="46"/>
      <c r="H59" s="46"/>
    </row>
    <row r="60" spans="2:13" ht="12">
      <c r="B60" s="11"/>
      <c r="C60" s="11"/>
      <c r="D60" s="11"/>
      <c r="E60" s="11"/>
      <c r="F60" s="11"/>
      <c r="G60" s="11"/>
      <c r="H60" s="11"/>
      <c r="I60" s="101" t="s">
        <v>291</v>
      </c>
      <c r="J60" s="101"/>
      <c r="K60" s="101"/>
      <c r="L60" s="101"/>
      <c r="M60" s="49"/>
    </row>
    <row r="61" spans="2:13" ht="12">
      <c r="B61" s="11"/>
      <c r="C61" s="11"/>
      <c r="D61" s="11"/>
      <c r="E61" s="11"/>
      <c r="F61" s="11"/>
      <c r="G61" s="11"/>
      <c r="H61" s="11"/>
      <c r="I61" s="107" t="s">
        <v>292</v>
      </c>
      <c r="J61" s="107"/>
      <c r="K61" s="107"/>
      <c r="L61" s="107"/>
      <c r="M61" s="52"/>
    </row>
    <row r="62" spans="2:13" ht="12">
      <c r="B62" s="11"/>
      <c r="C62" s="11"/>
      <c r="D62" s="11"/>
      <c r="E62" s="11"/>
      <c r="F62" s="11"/>
      <c r="G62" s="11"/>
      <c r="H62" s="11"/>
      <c r="I62" s="51"/>
      <c r="J62" s="51"/>
      <c r="K62" s="51"/>
      <c r="L62" s="13" t="s">
        <v>234</v>
      </c>
      <c r="M62" s="52"/>
    </row>
    <row r="63" spans="2:13" ht="12">
      <c r="B63" s="11"/>
      <c r="C63" s="11"/>
      <c r="D63" s="11"/>
      <c r="E63" s="11"/>
      <c r="F63" s="11"/>
      <c r="G63" s="11"/>
      <c r="H63" s="11"/>
      <c r="J63" s="52" t="s">
        <v>299</v>
      </c>
      <c r="L63" s="52" t="s">
        <v>215</v>
      </c>
      <c r="M63" s="49"/>
    </row>
    <row r="64" spans="2:13" ht="12">
      <c r="B64" s="11"/>
      <c r="C64" s="11"/>
      <c r="D64" s="11"/>
      <c r="E64" s="11"/>
      <c r="F64" s="11"/>
      <c r="G64" s="11"/>
      <c r="H64" s="11"/>
      <c r="J64" s="27" t="s">
        <v>5</v>
      </c>
      <c r="L64" s="27" t="s">
        <v>5</v>
      </c>
      <c r="M64" s="27"/>
    </row>
    <row r="65" spans="2:13" ht="12">
      <c r="B65" s="11"/>
      <c r="C65" s="11"/>
      <c r="D65" s="11"/>
      <c r="E65" s="11"/>
      <c r="F65" s="11"/>
      <c r="G65" s="11"/>
      <c r="H65" s="11"/>
      <c r="J65" s="27"/>
      <c r="L65" s="27"/>
      <c r="M65" s="27"/>
    </row>
    <row r="66" spans="2:13" ht="12">
      <c r="B66" s="11" t="s">
        <v>217</v>
      </c>
      <c r="C66" s="11"/>
      <c r="D66" s="11"/>
      <c r="E66" s="11"/>
      <c r="F66" s="11"/>
      <c r="G66" s="11"/>
      <c r="H66" s="11"/>
      <c r="J66" s="27">
        <v>-99</v>
      </c>
      <c r="L66" s="27">
        <v>7</v>
      </c>
      <c r="M66" s="27"/>
    </row>
    <row r="67" spans="2:13" ht="12">
      <c r="B67" s="11" t="s">
        <v>293</v>
      </c>
      <c r="C67" s="11"/>
      <c r="D67" s="11"/>
      <c r="E67" s="11"/>
      <c r="F67" s="11"/>
      <c r="G67" s="11"/>
      <c r="H67" s="11"/>
      <c r="J67" s="33">
        <v>97</v>
      </c>
      <c r="L67" s="33">
        <v>90</v>
      </c>
      <c r="M67" s="27"/>
    </row>
    <row r="68" spans="2:13" ht="12">
      <c r="B68" s="11"/>
      <c r="C68" s="11"/>
      <c r="D68" s="11"/>
      <c r="E68" s="11"/>
      <c r="F68" s="11"/>
      <c r="G68" s="11"/>
      <c r="H68" s="11"/>
      <c r="J68" s="27">
        <f>SUM(J66:J67)</f>
        <v>-2</v>
      </c>
      <c r="L68" s="27">
        <f>SUM(L66:L67)</f>
        <v>97</v>
      </c>
      <c r="M68" s="27"/>
    </row>
    <row r="69" spans="2:15" ht="12">
      <c r="B69" s="11" t="s">
        <v>294</v>
      </c>
      <c r="C69" s="11"/>
      <c r="D69" s="11"/>
      <c r="E69" s="11"/>
      <c r="F69" s="11"/>
      <c r="G69" s="11"/>
      <c r="H69" s="11"/>
      <c r="J69" s="49">
        <v>-5</v>
      </c>
      <c r="L69" s="49">
        <v>-145</v>
      </c>
      <c r="N69" s="11"/>
      <c r="O69" s="11"/>
    </row>
    <row r="70" spans="2:14" ht="12.75" thickBot="1">
      <c r="B70" s="40" t="s">
        <v>295</v>
      </c>
      <c r="C70" s="11"/>
      <c r="D70" s="11"/>
      <c r="E70" s="11"/>
      <c r="G70" s="11"/>
      <c r="H70" s="11"/>
      <c r="J70" s="53">
        <f>SUM(J68:J69)</f>
        <v>-7</v>
      </c>
      <c r="K70" s="38"/>
      <c r="L70" s="53">
        <f>SUM(L68:L69)</f>
        <v>-48</v>
      </c>
      <c r="M70" s="54"/>
      <c r="N70" s="11"/>
    </row>
    <row r="71" spans="2:14" ht="12.75" thickTop="1">
      <c r="B71" s="11"/>
      <c r="C71" s="11"/>
      <c r="D71" s="11"/>
      <c r="E71" s="11"/>
      <c r="G71" s="11"/>
      <c r="H71" s="11"/>
      <c r="J71" s="55"/>
      <c r="L71" s="55"/>
      <c r="M71" s="38"/>
      <c r="N71" s="11"/>
    </row>
    <row r="72" spans="2:14" ht="12">
      <c r="B72" s="11" t="s">
        <v>150</v>
      </c>
      <c r="C72" s="11"/>
      <c r="D72" s="11"/>
      <c r="E72" s="11"/>
      <c r="G72" s="11"/>
      <c r="H72" s="11"/>
      <c r="J72" s="55"/>
      <c r="L72" s="55"/>
      <c r="M72" s="38"/>
      <c r="N72" s="11"/>
    </row>
    <row r="73" spans="2:14" ht="12">
      <c r="B73" s="11" t="s">
        <v>151</v>
      </c>
      <c r="C73" s="11"/>
      <c r="D73" s="11"/>
      <c r="E73" s="11"/>
      <c r="G73" s="11"/>
      <c r="H73" s="11"/>
      <c r="J73" s="55">
        <v>-142</v>
      </c>
      <c r="L73" s="55">
        <v>-143</v>
      </c>
      <c r="M73" s="38"/>
      <c r="N73" s="11"/>
    </row>
    <row r="74" spans="2:14" ht="12">
      <c r="B74" s="11" t="s">
        <v>152</v>
      </c>
      <c r="C74" s="11"/>
      <c r="D74" s="11"/>
      <c r="E74" s="11"/>
      <c r="G74" s="11"/>
      <c r="H74" s="11"/>
      <c r="J74" s="55">
        <v>135</v>
      </c>
      <c r="L74" s="55">
        <v>95</v>
      </c>
      <c r="M74" s="38"/>
      <c r="N74" s="11"/>
    </row>
    <row r="75" spans="2:12" ht="12.75" thickBot="1">
      <c r="B75" s="11"/>
      <c r="C75" s="11"/>
      <c r="D75" s="11"/>
      <c r="E75" s="11"/>
      <c r="F75" s="11"/>
      <c r="G75" s="11"/>
      <c r="H75" s="11"/>
      <c r="J75" s="53">
        <f>SUM(J73:J74)</f>
        <v>-7</v>
      </c>
      <c r="L75" s="53">
        <f>SUM(L73:L74)</f>
        <v>-48</v>
      </c>
    </row>
    <row r="76" spans="2:12" ht="12.75" thickTop="1">
      <c r="B76" s="11"/>
      <c r="C76" s="11"/>
      <c r="D76" s="11"/>
      <c r="E76" s="11"/>
      <c r="F76" s="11"/>
      <c r="G76" s="11"/>
      <c r="H76" s="11"/>
      <c r="J76" s="27"/>
      <c r="L76" s="27"/>
    </row>
    <row r="77" spans="2:8" ht="12">
      <c r="B77" s="11" t="s">
        <v>221</v>
      </c>
      <c r="C77" s="11"/>
      <c r="D77" s="11"/>
      <c r="E77" s="11"/>
      <c r="F77" s="11"/>
      <c r="G77" s="11"/>
      <c r="H77" s="11"/>
    </row>
    <row r="78" spans="2:8" ht="12">
      <c r="B78" s="11" t="s">
        <v>222</v>
      </c>
      <c r="C78" s="11"/>
      <c r="D78" s="11"/>
      <c r="E78" s="11"/>
      <c r="F78" s="11"/>
      <c r="G78" s="11"/>
      <c r="H78" s="11"/>
    </row>
    <row r="79" spans="2:12" ht="12">
      <c r="B79" s="11" t="s">
        <v>223</v>
      </c>
      <c r="C79" s="11"/>
      <c r="D79" s="11"/>
      <c r="E79" s="11"/>
      <c r="F79" s="11"/>
      <c r="G79" s="11"/>
      <c r="H79" s="11"/>
      <c r="J79" s="13">
        <v>97</v>
      </c>
      <c r="K79" s="11"/>
      <c r="L79" s="13">
        <v>90</v>
      </c>
    </row>
    <row r="80" spans="2:12" ht="12">
      <c r="B80" s="11" t="s">
        <v>231</v>
      </c>
      <c r="C80" s="11"/>
      <c r="D80" s="11"/>
      <c r="E80" s="11"/>
      <c r="F80" s="11"/>
      <c r="G80" s="11"/>
      <c r="H80" s="11"/>
      <c r="J80" s="13">
        <v>1283</v>
      </c>
      <c r="K80" s="11"/>
      <c r="L80" s="13">
        <v>1261</v>
      </c>
    </row>
    <row r="81" spans="2:12" ht="12.75" thickBot="1">
      <c r="B81" s="11"/>
      <c r="C81" s="11"/>
      <c r="D81" s="11"/>
      <c r="E81" s="11"/>
      <c r="F81" s="11"/>
      <c r="G81" s="11"/>
      <c r="H81" s="11"/>
      <c r="J81" s="48">
        <f>SUM(J79:J80)</f>
        <v>1380</v>
      </c>
      <c r="K81" s="11"/>
      <c r="L81" s="48">
        <f>SUM(L79:L80)</f>
        <v>1351</v>
      </c>
    </row>
    <row r="82" spans="2:12" ht="12.75" thickTop="1">
      <c r="B82" s="11"/>
      <c r="C82" s="11"/>
      <c r="D82" s="11"/>
      <c r="E82" s="11"/>
      <c r="F82" s="11"/>
      <c r="G82" s="11"/>
      <c r="H82" s="11"/>
      <c r="J82" s="27"/>
      <c r="L82" s="27"/>
    </row>
    <row r="83" spans="2:8" ht="12">
      <c r="B83" s="11" t="s">
        <v>357</v>
      </c>
      <c r="C83" s="11"/>
      <c r="D83" s="11"/>
      <c r="E83" s="11"/>
      <c r="F83" s="11"/>
      <c r="G83" s="11"/>
      <c r="H83" s="11"/>
    </row>
    <row r="84" spans="2:8" ht="12" customHeight="1">
      <c r="B84" s="11" t="s">
        <v>322</v>
      </c>
      <c r="C84" s="11"/>
      <c r="D84" s="11"/>
      <c r="E84" s="11"/>
      <c r="F84" s="11"/>
      <c r="G84" s="11"/>
      <c r="H84" s="11"/>
    </row>
    <row r="85" spans="2:8" ht="12" customHeight="1">
      <c r="B85" s="11" t="s">
        <v>265</v>
      </c>
      <c r="C85" s="11"/>
      <c r="D85" s="11"/>
      <c r="E85" s="11"/>
      <c r="F85" s="11"/>
      <c r="G85" s="11"/>
      <c r="H85" s="11"/>
    </row>
    <row r="86" spans="2:8" ht="12" customHeight="1">
      <c r="B86" s="11"/>
      <c r="C86" s="11"/>
      <c r="D86" s="11"/>
      <c r="E86" s="11"/>
      <c r="F86" s="11"/>
      <c r="G86" s="11"/>
      <c r="H86" s="11"/>
    </row>
    <row r="87" spans="2:8" ht="12" customHeight="1">
      <c r="B87" s="11"/>
      <c r="C87" s="11"/>
      <c r="D87" s="11"/>
      <c r="E87" s="11"/>
      <c r="F87" s="11"/>
      <c r="G87" s="11"/>
      <c r="H87" s="11"/>
    </row>
    <row r="88" spans="2:8" ht="12" customHeight="1">
      <c r="B88" s="11"/>
      <c r="C88" s="11"/>
      <c r="D88" s="11"/>
      <c r="E88" s="11"/>
      <c r="F88" s="11"/>
      <c r="G88" s="11"/>
      <c r="H88" s="11"/>
    </row>
    <row r="89" spans="2:8" ht="12">
      <c r="B89" s="11"/>
      <c r="C89" s="11"/>
      <c r="D89" s="11"/>
      <c r="E89" s="11"/>
      <c r="F89" s="11"/>
      <c r="G89" s="11"/>
      <c r="H89" s="11"/>
    </row>
    <row r="90" spans="1:8" s="47" customFormat="1" ht="12">
      <c r="A90" s="45">
        <v>6</v>
      </c>
      <c r="B90" s="46" t="s">
        <v>153</v>
      </c>
      <c r="C90" s="46"/>
      <c r="D90" s="46"/>
      <c r="E90" s="46"/>
      <c r="F90" s="46"/>
      <c r="G90" s="46"/>
      <c r="H90" s="46"/>
    </row>
    <row r="91" spans="2:8" ht="12">
      <c r="B91" s="11"/>
      <c r="C91" s="11"/>
      <c r="D91" s="11"/>
      <c r="E91" s="11"/>
      <c r="F91" s="11"/>
      <c r="G91" s="11"/>
      <c r="H91" s="11"/>
    </row>
    <row r="92" spans="2:8" ht="12">
      <c r="B92" s="11" t="s">
        <v>296</v>
      </c>
      <c r="C92" s="11"/>
      <c r="D92" s="11"/>
      <c r="E92" s="11"/>
      <c r="F92" s="11"/>
      <c r="G92" s="11"/>
      <c r="H92" s="11"/>
    </row>
    <row r="93" spans="2:8" ht="12">
      <c r="B93" s="11"/>
      <c r="C93" s="11"/>
      <c r="D93" s="11"/>
      <c r="E93" s="11"/>
      <c r="F93" s="11"/>
      <c r="G93" s="11"/>
      <c r="H93" s="11"/>
    </row>
    <row r="94" spans="2:8" ht="12">
      <c r="B94" s="11"/>
      <c r="C94" s="11"/>
      <c r="D94" s="11"/>
      <c r="E94" s="11"/>
      <c r="F94" s="11"/>
      <c r="G94" s="11"/>
      <c r="H94" s="11"/>
    </row>
    <row r="95" spans="2:8" ht="12">
      <c r="B95" s="11"/>
      <c r="C95" s="11"/>
      <c r="D95" s="11"/>
      <c r="E95" s="11"/>
      <c r="F95" s="11"/>
      <c r="G95" s="11"/>
      <c r="H95" s="11"/>
    </row>
    <row r="96" spans="2:8" ht="12">
      <c r="B96" s="11"/>
      <c r="C96" s="11"/>
      <c r="D96" s="11"/>
      <c r="E96" s="11"/>
      <c r="F96" s="11"/>
      <c r="G96" s="11"/>
      <c r="H96" s="11"/>
    </row>
    <row r="97" spans="1:8" s="47" customFormat="1" ht="12">
      <c r="A97" s="45">
        <v>7</v>
      </c>
      <c r="B97" s="46" t="s">
        <v>154</v>
      </c>
      <c r="C97" s="46"/>
      <c r="D97" s="46"/>
      <c r="E97" s="46"/>
      <c r="F97" s="46"/>
      <c r="G97" s="46"/>
      <c r="H97" s="46"/>
    </row>
    <row r="98" spans="2:8" ht="12">
      <c r="B98" s="11"/>
      <c r="C98" s="11"/>
      <c r="D98" s="11"/>
      <c r="E98" s="11"/>
      <c r="F98" s="11"/>
      <c r="G98" s="11"/>
      <c r="H98" s="11"/>
    </row>
    <row r="99" spans="2:8" ht="12">
      <c r="B99" s="11" t="s">
        <v>358</v>
      </c>
      <c r="C99" s="11"/>
      <c r="D99" s="11"/>
      <c r="E99" s="11"/>
      <c r="F99" s="11"/>
      <c r="G99" s="11"/>
      <c r="H99" s="11"/>
    </row>
    <row r="100" spans="2:8" ht="12">
      <c r="B100" s="11" t="s">
        <v>29</v>
      </c>
      <c r="C100" s="11"/>
      <c r="D100" s="11"/>
      <c r="E100" s="11"/>
      <c r="F100" s="11"/>
      <c r="G100" s="11"/>
      <c r="H100" s="11"/>
    </row>
    <row r="101" spans="2:8" ht="12">
      <c r="B101" s="11"/>
      <c r="C101" s="11"/>
      <c r="D101" s="11"/>
      <c r="E101" s="11"/>
      <c r="F101" s="11"/>
      <c r="G101" s="11"/>
      <c r="H101" s="11"/>
    </row>
    <row r="102" spans="2:8" ht="12">
      <c r="B102" s="11" t="s">
        <v>259</v>
      </c>
      <c r="C102" s="11"/>
      <c r="D102" s="11"/>
      <c r="E102" s="11"/>
      <c r="F102" s="11"/>
      <c r="G102" s="11"/>
      <c r="H102" s="11"/>
    </row>
    <row r="103" spans="2:8" ht="12">
      <c r="B103" s="11"/>
      <c r="C103" s="11"/>
      <c r="D103" s="11"/>
      <c r="E103" s="11"/>
      <c r="F103" s="11"/>
      <c r="G103" s="11"/>
      <c r="H103" s="11"/>
    </row>
    <row r="104" spans="2:8" ht="12">
      <c r="B104" s="11" t="s">
        <v>230</v>
      </c>
      <c r="C104" s="11"/>
      <c r="D104" s="11"/>
      <c r="E104" s="11"/>
      <c r="F104" s="11"/>
      <c r="G104" s="11"/>
      <c r="H104" s="11"/>
    </row>
    <row r="105" spans="2:8" ht="12">
      <c r="B105" s="11"/>
      <c r="C105" s="11"/>
      <c r="D105" s="11"/>
      <c r="E105" s="11"/>
      <c r="F105" s="11"/>
      <c r="G105" s="11"/>
      <c r="H105" s="11"/>
    </row>
    <row r="106" spans="2:8" ht="12">
      <c r="B106" s="11" t="s">
        <v>297</v>
      </c>
      <c r="C106" s="11"/>
      <c r="D106" s="11"/>
      <c r="E106" s="11"/>
      <c r="F106" s="11"/>
      <c r="G106" s="11"/>
      <c r="H106" s="11"/>
    </row>
    <row r="107" spans="2:8" ht="12">
      <c r="B107" s="11"/>
      <c r="C107" s="11"/>
      <c r="D107" s="11"/>
      <c r="E107" s="11"/>
      <c r="F107" s="11"/>
      <c r="G107" s="11"/>
      <c r="H107" s="11"/>
    </row>
    <row r="108" spans="2:8" ht="12">
      <c r="B108" s="11"/>
      <c r="C108" s="11"/>
      <c r="D108" s="11"/>
      <c r="E108" s="11"/>
      <c r="F108" s="11"/>
      <c r="G108" s="11"/>
      <c r="H108" s="11"/>
    </row>
    <row r="109" spans="2:8" ht="12">
      <c r="B109" s="11"/>
      <c r="C109" s="11"/>
      <c r="D109" s="11"/>
      <c r="E109" s="11"/>
      <c r="F109" s="11"/>
      <c r="G109" s="11"/>
      <c r="H109" s="11"/>
    </row>
    <row r="110" spans="1:8" s="47" customFormat="1" ht="12">
      <c r="A110" s="45">
        <v>8</v>
      </c>
      <c r="B110" s="46" t="s">
        <v>185</v>
      </c>
      <c r="C110" s="46"/>
      <c r="D110" s="46"/>
      <c r="E110" s="46"/>
      <c r="F110" s="46"/>
      <c r="G110" s="46"/>
      <c r="H110" s="46"/>
    </row>
    <row r="111" spans="2:8" ht="12">
      <c r="B111" s="11"/>
      <c r="C111" s="11"/>
      <c r="D111" s="11"/>
      <c r="E111" s="11"/>
      <c r="F111" s="11"/>
      <c r="G111" s="11"/>
      <c r="H111" s="11"/>
    </row>
    <row r="112" spans="1:8" ht="12">
      <c r="A112" s="40"/>
      <c r="B112" s="44" t="s">
        <v>323</v>
      </c>
      <c r="C112" s="11"/>
      <c r="D112" s="11"/>
      <c r="E112" s="11"/>
      <c r="F112" s="11"/>
      <c r="G112" s="11"/>
      <c r="H112" s="11"/>
    </row>
    <row r="113" spans="2:8" ht="12">
      <c r="B113" s="11" t="s">
        <v>338</v>
      </c>
      <c r="C113" s="11"/>
      <c r="D113" s="11"/>
      <c r="E113" s="11"/>
      <c r="F113" s="11"/>
      <c r="G113" s="11"/>
      <c r="H113" s="11"/>
    </row>
    <row r="114" spans="2:8" ht="12">
      <c r="B114" s="11" t="s">
        <v>312</v>
      </c>
      <c r="C114" s="11"/>
      <c r="D114" s="11"/>
      <c r="E114" s="11"/>
      <c r="F114" s="11"/>
      <c r="G114" s="11"/>
      <c r="H114" s="11"/>
    </row>
    <row r="115" spans="2:8" ht="12">
      <c r="B115" s="11"/>
      <c r="C115" s="11"/>
      <c r="D115" s="11"/>
      <c r="E115" s="11"/>
      <c r="F115" s="11"/>
      <c r="G115" s="11"/>
      <c r="H115" s="11"/>
    </row>
    <row r="116" spans="2:8" ht="12">
      <c r="B116" s="11" t="s">
        <v>324</v>
      </c>
      <c r="C116" s="11"/>
      <c r="D116" s="11"/>
      <c r="E116" s="11"/>
      <c r="F116" s="11"/>
      <c r="G116" s="11"/>
      <c r="H116" s="11"/>
    </row>
    <row r="117" spans="2:8" ht="12">
      <c r="B117" s="11" t="s">
        <v>325</v>
      </c>
      <c r="C117" s="11"/>
      <c r="D117" s="11"/>
      <c r="E117" s="11"/>
      <c r="F117" s="11"/>
      <c r="G117" s="11"/>
      <c r="H117" s="11"/>
    </row>
    <row r="118" spans="2:8" ht="12">
      <c r="B118" s="11" t="s">
        <v>326</v>
      </c>
      <c r="C118" s="11"/>
      <c r="D118" s="11"/>
      <c r="E118" s="11"/>
      <c r="F118" s="11"/>
      <c r="G118" s="11"/>
      <c r="H118" s="11"/>
    </row>
    <row r="119" spans="2:8" ht="12">
      <c r="B119" s="11" t="s">
        <v>327</v>
      </c>
      <c r="C119" s="11"/>
      <c r="D119" s="11"/>
      <c r="E119" s="11"/>
      <c r="F119" s="11"/>
      <c r="G119" s="11"/>
      <c r="H119" s="11"/>
    </row>
    <row r="120" spans="2:8" ht="12">
      <c r="B120" s="11" t="s">
        <v>328</v>
      </c>
      <c r="C120" s="11"/>
      <c r="D120" s="11"/>
      <c r="E120" s="11"/>
      <c r="F120" s="11"/>
      <c r="G120" s="11"/>
      <c r="H120" s="11"/>
    </row>
    <row r="121" spans="2:8" ht="12">
      <c r="B121" s="11" t="s">
        <v>329</v>
      </c>
      <c r="C121" s="11"/>
      <c r="D121" s="11"/>
      <c r="E121" s="11"/>
      <c r="F121" s="11"/>
      <c r="G121" s="11"/>
      <c r="H121" s="11"/>
    </row>
    <row r="122" spans="2:8" ht="12">
      <c r="B122" s="11"/>
      <c r="C122" s="11"/>
      <c r="D122" s="11"/>
      <c r="E122" s="11"/>
      <c r="F122" s="11"/>
      <c r="G122" s="11"/>
      <c r="H122" s="11"/>
    </row>
    <row r="123" spans="2:8" ht="12">
      <c r="B123" s="11" t="s">
        <v>330</v>
      </c>
      <c r="C123" s="11"/>
      <c r="D123" s="11"/>
      <c r="E123" s="11"/>
      <c r="F123" s="11"/>
      <c r="G123" s="11"/>
      <c r="H123" s="11"/>
    </row>
    <row r="124" spans="2:8" ht="12">
      <c r="B124" s="11" t="s">
        <v>331</v>
      </c>
      <c r="C124" s="11"/>
      <c r="D124" s="11"/>
      <c r="E124" s="11"/>
      <c r="F124" s="11"/>
      <c r="G124" s="11"/>
      <c r="H124" s="11"/>
    </row>
    <row r="125" spans="2:8" ht="12">
      <c r="B125" s="11" t="s">
        <v>332</v>
      </c>
      <c r="C125" s="11"/>
      <c r="D125" s="11"/>
      <c r="E125" s="11"/>
      <c r="F125" s="11"/>
      <c r="G125" s="11"/>
      <c r="H125" s="11"/>
    </row>
    <row r="126" spans="2:8" ht="12">
      <c r="B126" s="11"/>
      <c r="C126" s="11"/>
      <c r="D126" s="11"/>
      <c r="E126" s="11"/>
      <c r="F126" s="11"/>
      <c r="G126" s="11"/>
      <c r="H126" s="11"/>
    </row>
    <row r="127" spans="2:8" ht="12">
      <c r="B127" s="11" t="s">
        <v>333</v>
      </c>
      <c r="C127" s="11"/>
      <c r="D127" s="11"/>
      <c r="E127" s="11"/>
      <c r="F127" s="11"/>
      <c r="G127" s="11"/>
      <c r="H127" s="11"/>
    </row>
    <row r="128" spans="2:8" ht="12">
      <c r="B128" s="11" t="s">
        <v>334</v>
      </c>
      <c r="C128" s="11"/>
      <c r="D128" s="11"/>
      <c r="E128" s="11"/>
      <c r="F128" s="11"/>
      <c r="G128" s="11"/>
      <c r="H128" s="11"/>
    </row>
    <row r="129" spans="2:8" ht="12">
      <c r="B129" s="11" t="s">
        <v>335</v>
      </c>
      <c r="C129" s="11"/>
      <c r="D129" s="11"/>
      <c r="E129" s="11"/>
      <c r="F129" s="11"/>
      <c r="G129" s="11"/>
      <c r="H129" s="11"/>
    </row>
    <row r="130" spans="2:8" ht="12">
      <c r="B130" s="11"/>
      <c r="C130" s="11"/>
      <c r="D130" s="11"/>
      <c r="E130" s="11"/>
      <c r="F130" s="11"/>
      <c r="G130" s="11"/>
      <c r="H130" s="11"/>
    </row>
    <row r="131" spans="2:8" ht="12">
      <c r="B131" s="11" t="s">
        <v>336</v>
      </c>
      <c r="C131" s="11"/>
      <c r="D131" s="11"/>
      <c r="E131" s="11"/>
      <c r="F131" s="11"/>
      <c r="G131" s="11"/>
      <c r="H131" s="11"/>
    </row>
    <row r="132" spans="2:8" ht="12">
      <c r="B132" s="11" t="s">
        <v>337</v>
      </c>
      <c r="C132" s="11"/>
      <c r="D132" s="11"/>
      <c r="E132" s="11"/>
      <c r="F132" s="11"/>
      <c r="G132" s="11"/>
      <c r="H132" s="11"/>
    </row>
    <row r="133" spans="2:8" ht="12">
      <c r="B133" s="11"/>
      <c r="C133" s="11"/>
      <c r="D133" s="11"/>
      <c r="E133" s="11"/>
      <c r="F133" s="11"/>
      <c r="G133" s="11"/>
      <c r="H133" s="11"/>
    </row>
    <row r="134" spans="2:8" ht="12">
      <c r="B134" s="11" t="s">
        <v>340</v>
      </c>
      <c r="C134" s="11"/>
      <c r="D134" s="11"/>
      <c r="E134" s="11"/>
      <c r="F134" s="11"/>
      <c r="G134" s="11"/>
      <c r="H134" s="11"/>
    </row>
    <row r="135" spans="2:8" ht="12">
      <c r="B135" s="11" t="s">
        <v>339</v>
      </c>
      <c r="C135" s="11"/>
      <c r="D135" s="11"/>
      <c r="E135" s="11"/>
      <c r="F135" s="11"/>
      <c r="G135" s="11"/>
      <c r="H135" s="11"/>
    </row>
    <row r="136" spans="2:8" ht="12">
      <c r="B136" s="11"/>
      <c r="C136" s="11"/>
      <c r="D136" s="11"/>
      <c r="E136" s="11"/>
      <c r="F136" s="11"/>
      <c r="G136" s="11"/>
      <c r="H136" s="11"/>
    </row>
    <row r="137" spans="2:8" ht="12">
      <c r="B137" s="11"/>
      <c r="C137" s="11"/>
      <c r="D137" s="11"/>
      <c r="E137" s="11"/>
      <c r="F137" s="11"/>
      <c r="G137" s="11"/>
      <c r="H137" s="11"/>
    </row>
    <row r="138" spans="2:8" ht="12">
      <c r="B138" s="11"/>
      <c r="C138" s="11"/>
      <c r="D138" s="11"/>
      <c r="E138" s="11"/>
      <c r="F138" s="11"/>
      <c r="G138" s="11"/>
      <c r="H138" s="11"/>
    </row>
    <row r="139" spans="2:8" ht="12">
      <c r="B139" s="11"/>
      <c r="C139" s="11"/>
      <c r="D139" s="11"/>
      <c r="E139" s="11"/>
      <c r="F139" s="11"/>
      <c r="G139" s="11"/>
      <c r="H139" s="11"/>
    </row>
    <row r="140" spans="1:8" s="47" customFormat="1" ht="12">
      <c r="A140" s="45">
        <v>9</v>
      </c>
      <c r="B140" s="46" t="s">
        <v>167</v>
      </c>
      <c r="C140" s="46"/>
      <c r="D140" s="46"/>
      <c r="E140" s="46"/>
      <c r="F140" s="46"/>
      <c r="G140" s="46"/>
      <c r="H140" s="46"/>
    </row>
    <row r="141" spans="2:12" ht="12">
      <c r="B141" s="11"/>
      <c r="C141" s="11"/>
      <c r="D141" s="11"/>
      <c r="E141" s="11"/>
      <c r="F141" s="11"/>
      <c r="G141" s="11"/>
      <c r="H141" s="11"/>
      <c r="I141" s="101" t="s">
        <v>291</v>
      </c>
      <c r="J141" s="101"/>
      <c r="K141" s="101"/>
      <c r="L141" s="101"/>
    </row>
    <row r="142" spans="2:12" ht="12">
      <c r="B142" s="11"/>
      <c r="C142" s="11"/>
      <c r="D142" s="11"/>
      <c r="E142" s="11"/>
      <c r="F142" s="11"/>
      <c r="G142" s="11"/>
      <c r="H142" s="11"/>
      <c r="I142" s="107" t="s">
        <v>298</v>
      </c>
      <c r="J142" s="107"/>
      <c r="K142" s="107"/>
      <c r="L142" s="107"/>
    </row>
    <row r="143" spans="2:12" ht="12">
      <c r="B143" s="11"/>
      <c r="C143" s="11"/>
      <c r="D143" s="11"/>
      <c r="E143" s="11"/>
      <c r="F143" s="11"/>
      <c r="G143" s="11"/>
      <c r="H143" s="11"/>
      <c r="J143" s="52" t="str">
        <f>J63</f>
        <v>2004</v>
      </c>
      <c r="L143" s="52" t="str">
        <f>L63</f>
        <v>2003</v>
      </c>
    </row>
    <row r="144" spans="2:12" ht="12">
      <c r="B144" s="11"/>
      <c r="C144" s="11"/>
      <c r="D144" s="11"/>
      <c r="E144" s="11"/>
      <c r="G144" s="11"/>
      <c r="J144" s="13" t="s">
        <v>32</v>
      </c>
      <c r="L144" s="13" t="s">
        <v>32</v>
      </c>
    </row>
    <row r="145" spans="2:12" ht="12">
      <c r="B145" s="11" t="s">
        <v>33</v>
      </c>
      <c r="C145" s="11"/>
      <c r="D145" s="11"/>
      <c r="E145" s="11"/>
      <c r="G145" s="11"/>
      <c r="J145" s="13"/>
      <c r="L145" s="13"/>
    </row>
    <row r="146" spans="2:12" ht="12">
      <c r="B146" s="11" t="s">
        <v>34</v>
      </c>
      <c r="C146" s="11"/>
      <c r="D146" s="11"/>
      <c r="E146" s="11"/>
      <c r="G146" s="11"/>
      <c r="J146" s="13">
        <f>46324</f>
        <v>46324</v>
      </c>
      <c r="L146" s="13">
        <f>50142+3151</f>
        <v>53293</v>
      </c>
    </row>
    <row r="147" spans="2:12" ht="12">
      <c r="B147" s="11" t="s">
        <v>35</v>
      </c>
      <c r="C147" s="11"/>
      <c r="D147" s="11"/>
      <c r="E147" s="11"/>
      <c r="G147" s="11"/>
      <c r="J147" s="13">
        <v>3287</v>
      </c>
      <c r="L147" s="13">
        <v>3387</v>
      </c>
    </row>
    <row r="148" spans="2:12" ht="12">
      <c r="B148" s="11"/>
      <c r="C148" s="11"/>
      <c r="D148" s="11"/>
      <c r="E148" s="11"/>
      <c r="G148" s="11"/>
      <c r="J148" s="56">
        <f>+J146+J147</f>
        <v>49611</v>
      </c>
      <c r="L148" s="56">
        <f>+L146+L147</f>
        <v>56680</v>
      </c>
    </row>
    <row r="149" spans="2:12" ht="12">
      <c r="B149" s="11"/>
      <c r="C149" s="11"/>
      <c r="D149" s="11"/>
      <c r="E149" s="11"/>
      <c r="G149" s="11"/>
      <c r="J149" s="13"/>
      <c r="L149" s="13"/>
    </row>
    <row r="150" spans="2:12" ht="12">
      <c r="B150" s="11" t="s">
        <v>36</v>
      </c>
      <c r="C150" s="11"/>
      <c r="D150" s="11"/>
      <c r="E150" s="11"/>
      <c r="G150" s="11"/>
      <c r="J150" s="13"/>
      <c r="L150" s="49"/>
    </row>
    <row r="151" spans="2:12" ht="12">
      <c r="B151" s="11" t="s">
        <v>34</v>
      </c>
      <c r="C151" s="11"/>
      <c r="D151" s="11"/>
      <c r="E151" s="11"/>
      <c r="G151" s="11"/>
      <c r="J151" s="13">
        <f>6687</f>
        <v>6687</v>
      </c>
      <c r="L151" s="49">
        <f>4015</f>
        <v>4015</v>
      </c>
    </row>
    <row r="152" spans="2:12" ht="12">
      <c r="B152" s="11" t="s">
        <v>37</v>
      </c>
      <c r="C152" s="11"/>
      <c r="D152" s="11"/>
      <c r="E152" s="11"/>
      <c r="G152" s="11"/>
      <c r="J152" s="13">
        <v>2733</v>
      </c>
      <c r="L152" s="49">
        <f>6368-3151</f>
        <v>3217</v>
      </c>
    </row>
    <row r="153" spans="2:12" ht="12">
      <c r="B153" s="11"/>
      <c r="C153" s="11"/>
      <c r="D153" s="11"/>
      <c r="E153" s="11"/>
      <c r="G153" s="11"/>
      <c r="J153" s="56">
        <f>+J151+J152</f>
        <v>9420</v>
      </c>
      <c r="L153" s="56">
        <f>+L151+L152</f>
        <v>7232</v>
      </c>
    </row>
    <row r="154" spans="2:12" ht="12">
      <c r="B154" s="11"/>
      <c r="C154" s="11"/>
      <c r="D154" s="11"/>
      <c r="E154" s="11"/>
      <c r="G154" s="11"/>
      <c r="J154" s="13"/>
      <c r="L154" s="49"/>
    </row>
    <row r="155" spans="2:12" ht="12.75" thickBot="1">
      <c r="B155" s="11"/>
      <c r="C155" s="11"/>
      <c r="D155" s="11"/>
      <c r="E155" s="11"/>
      <c r="G155" s="11"/>
      <c r="J155" s="48">
        <f>+J148+J153</f>
        <v>59031</v>
      </c>
      <c r="L155" s="48">
        <f>+L148+L153</f>
        <v>63912</v>
      </c>
    </row>
    <row r="156" spans="2:12" ht="12.75" thickTop="1">
      <c r="B156" s="11"/>
      <c r="C156" s="11"/>
      <c r="D156" s="11"/>
      <c r="E156" s="11"/>
      <c r="G156" s="11"/>
      <c r="J156" s="13"/>
      <c r="L156" s="13"/>
    </row>
    <row r="157" spans="2:8" ht="12">
      <c r="B157" s="11" t="s">
        <v>168</v>
      </c>
      <c r="C157" s="11"/>
      <c r="D157" s="11"/>
      <c r="E157" s="11"/>
      <c r="F157" s="11"/>
      <c r="G157" s="11"/>
      <c r="H157" s="11"/>
    </row>
    <row r="158" spans="2:8" ht="12">
      <c r="B158" s="11"/>
      <c r="C158" s="11"/>
      <c r="D158" s="11"/>
      <c r="E158" s="11"/>
      <c r="F158" s="11"/>
      <c r="G158" s="11"/>
      <c r="H158" s="11"/>
    </row>
    <row r="159" spans="2:8" ht="12">
      <c r="B159" s="11"/>
      <c r="C159" s="11"/>
      <c r="D159" s="11"/>
      <c r="E159" s="11"/>
      <c r="F159" s="11"/>
      <c r="G159" s="11"/>
      <c r="H159" s="11"/>
    </row>
    <row r="160" spans="2:8" ht="12">
      <c r="B160" s="11"/>
      <c r="C160" s="11"/>
      <c r="D160" s="11"/>
      <c r="E160" s="11"/>
      <c r="F160" s="11"/>
      <c r="G160" s="11"/>
      <c r="H160" s="11"/>
    </row>
    <row r="161" spans="1:8" s="47" customFormat="1" ht="12">
      <c r="A161" s="45">
        <v>10</v>
      </c>
      <c r="B161" s="46" t="s">
        <v>158</v>
      </c>
      <c r="C161" s="46"/>
      <c r="D161" s="46"/>
      <c r="E161" s="46"/>
      <c r="F161" s="46"/>
      <c r="G161" s="46"/>
      <c r="H161" s="46"/>
    </row>
    <row r="162" spans="2:8" ht="12">
      <c r="B162" s="11"/>
      <c r="C162" s="11"/>
      <c r="D162" s="11"/>
      <c r="E162" s="11"/>
      <c r="F162" s="11"/>
      <c r="G162" s="11"/>
      <c r="H162" s="11"/>
    </row>
    <row r="163" spans="2:8" ht="12">
      <c r="B163" s="11" t="s">
        <v>39</v>
      </c>
      <c r="C163" s="11"/>
      <c r="D163" s="11"/>
      <c r="E163" s="11"/>
      <c r="F163" s="11"/>
      <c r="G163" s="11"/>
      <c r="H163" s="11"/>
    </row>
    <row r="164" spans="2:8" ht="12">
      <c r="B164" s="11"/>
      <c r="C164" s="11"/>
      <c r="D164" s="11"/>
      <c r="E164" s="11"/>
      <c r="F164" s="11"/>
      <c r="G164" s="11"/>
      <c r="H164" s="11"/>
    </row>
    <row r="165" spans="2:8" ht="12">
      <c r="B165" s="11"/>
      <c r="C165" s="11"/>
      <c r="D165" s="11"/>
      <c r="E165" s="11"/>
      <c r="F165" s="11"/>
      <c r="G165" s="11"/>
      <c r="H165" s="11"/>
    </row>
    <row r="166" spans="2:8" ht="12">
      <c r="B166" s="11"/>
      <c r="C166" s="11"/>
      <c r="D166" s="11"/>
      <c r="E166" s="11"/>
      <c r="F166" s="11"/>
      <c r="G166" s="11"/>
      <c r="H166" s="11"/>
    </row>
    <row r="167" spans="1:8" s="47" customFormat="1" ht="12">
      <c r="A167" s="45">
        <v>11</v>
      </c>
      <c r="B167" s="46" t="s">
        <v>159</v>
      </c>
      <c r="C167" s="46"/>
      <c r="D167" s="46"/>
      <c r="E167" s="46"/>
      <c r="F167" s="46"/>
      <c r="G167" s="46"/>
      <c r="H167" s="46"/>
    </row>
    <row r="168" spans="2:8" ht="12">
      <c r="B168" s="11"/>
      <c r="C168" s="11"/>
      <c r="D168" s="11"/>
      <c r="E168" s="11"/>
      <c r="F168" s="11"/>
      <c r="G168" s="11"/>
      <c r="H168" s="11"/>
    </row>
    <row r="169" spans="2:8" ht="12">
      <c r="B169" s="11" t="s">
        <v>38</v>
      </c>
      <c r="C169" s="11"/>
      <c r="D169" s="11"/>
      <c r="E169" s="11"/>
      <c r="F169" s="11"/>
      <c r="G169" s="11"/>
      <c r="H169" s="11"/>
    </row>
    <row r="170" spans="2:8" ht="12">
      <c r="B170" s="11"/>
      <c r="C170" s="11"/>
      <c r="D170" s="11"/>
      <c r="E170" s="11"/>
      <c r="F170" s="11"/>
      <c r="G170" s="11"/>
      <c r="H170" s="11"/>
    </row>
    <row r="171" spans="2:8" ht="12">
      <c r="B171" s="11"/>
      <c r="C171" s="11"/>
      <c r="D171" s="11"/>
      <c r="E171" s="11"/>
      <c r="F171" s="11"/>
      <c r="G171" s="11"/>
      <c r="H171" s="11"/>
    </row>
    <row r="172" spans="2:8" ht="12">
      <c r="B172" s="11"/>
      <c r="C172" s="11"/>
      <c r="D172" s="11"/>
      <c r="E172" s="11"/>
      <c r="F172" s="11"/>
      <c r="G172" s="11"/>
      <c r="H172" s="11"/>
    </row>
    <row r="173" spans="1:8" s="47" customFormat="1" ht="12">
      <c r="A173" s="45">
        <v>12</v>
      </c>
      <c r="B173" s="46" t="s">
        <v>233</v>
      </c>
      <c r="C173" s="46"/>
      <c r="D173" s="46"/>
      <c r="E173" s="46"/>
      <c r="F173" s="46"/>
      <c r="G173" s="46"/>
      <c r="H173" s="46"/>
    </row>
    <row r="174" spans="2:8" ht="12">
      <c r="B174" s="11"/>
      <c r="C174" s="11"/>
      <c r="D174" s="11"/>
      <c r="E174" s="11"/>
      <c r="F174" s="11"/>
      <c r="G174" s="11"/>
      <c r="H174" s="11"/>
    </row>
    <row r="175" spans="2:8" ht="12">
      <c r="B175" s="11" t="s">
        <v>300</v>
      </c>
      <c r="C175" s="11"/>
      <c r="D175" s="11"/>
      <c r="E175" s="11"/>
      <c r="F175" s="11"/>
      <c r="G175" s="11"/>
      <c r="H175" s="11"/>
    </row>
    <row r="176" spans="2:8" ht="12">
      <c r="B176" s="11"/>
      <c r="C176" s="11"/>
      <c r="D176" s="11"/>
      <c r="E176" s="11"/>
      <c r="F176" s="11"/>
      <c r="G176" s="11"/>
      <c r="H176" s="11"/>
    </row>
    <row r="177" spans="2:8" ht="12">
      <c r="B177" s="11"/>
      <c r="C177" s="11"/>
      <c r="D177" s="11"/>
      <c r="E177" s="11"/>
      <c r="F177" s="11"/>
      <c r="G177" s="11"/>
      <c r="H177" s="11"/>
    </row>
    <row r="178" spans="2:8" ht="12">
      <c r="B178" s="11"/>
      <c r="C178" s="11"/>
      <c r="D178" s="11"/>
      <c r="E178" s="11"/>
      <c r="F178" s="11"/>
      <c r="G178" s="11"/>
      <c r="H178" s="11"/>
    </row>
    <row r="179" spans="1:8" s="47" customFormat="1" ht="12">
      <c r="A179" s="45">
        <v>13</v>
      </c>
      <c r="B179" s="46" t="s">
        <v>170</v>
      </c>
      <c r="C179" s="46"/>
      <c r="D179" s="46"/>
      <c r="E179" s="46"/>
      <c r="F179" s="46"/>
      <c r="G179" s="46"/>
      <c r="H179" s="46"/>
    </row>
    <row r="180" spans="2:8" ht="12">
      <c r="B180" s="11"/>
      <c r="C180" s="11"/>
      <c r="D180" s="11"/>
      <c r="E180" s="11"/>
      <c r="F180" s="11"/>
      <c r="G180" s="11"/>
      <c r="H180" s="11"/>
    </row>
    <row r="181" spans="2:8" ht="12">
      <c r="B181" s="11" t="s">
        <v>171</v>
      </c>
      <c r="C181" s="11"/>
      <c r="D181" s="11"/>
      <c r="E181" s="11"/>
      <c r="F181" s="11"/>
      <c r="G181" s="11"/>
      <c r="H181" s="11"/>
    </row>
    <row r="182" spans="2:8" ht="12">
      <c r="B182" s="11" t="s">
        <v>188</v>
      </c>
      <c r="C182" s="11"/>
      <c r="D182" s="11"/>
      <c r="E182" s="11"/>
      <c r="F182" s="11"/>
      <c r="G182" s="11"/>
      <c r="H182" s="11"/>
    </row>
    <row r="183" spans="2:8" ht="12">
      <c r="B183" s="11" t="s">
        <v>172</v>
      </c>
      <c r="C183" s="11"/>
      <c r="D183" s="11"/>
      <c r="E183" s="11"/>
      <c r="F183" s="11"/>
      <c r="G183" s="11"/>
      <c r="H183" s="11"/>
    </row>
    <row r="184" spans="2:8" ht="12">
      <c r="B184" s="11"/>
      <c r="C184" s="11"/>
      <c r="D184" s="11"/>
      <c r="E184" s="11"/>
      <c r="F184" s="11"/>
      <c r="G184" s="11"/>
      <c r="H184" s="11"/>
    </row>
    <row r="185" spans="2:12" ht="12">
      <c r="B185" s="11"/>
      <c r="C185" s="11"/>
      <c r="D185" s="11"/>
      <c r="E185" s="11"/>
      <c r="F185" s="11"/>
      <c r="G185" s="11"/>
      <c r="H185" s="11"/>
      <c r="J185" s="49" t="str">
        <f>J143</f>
        <v>2004</v>
      </c>
      <c r="L185" s="49" t="str">
        <f>L143</f>
        <v>2003</v>
      </c>
    </row>
    <row r="186" spans="2:11" ht="12">
      <c r="B186" s="11"/>
      <c r="C186" s="11"/>
      <c r="D186" s="11"/>
      <c r="E186" s="11"/>
      <c r="F186" s="11"/>
      <c r="G186" s="11"/>
      <c r="H186" s="11"/>
      <c r="I186" s="49"/>
      <c r="J186" s="13"/>
      <c r="K186" s="49"/>
    </row>
    <row r="187" spans="2:12" ht="12">
      <c r="B187" s="11" t="s">
        <v>363</v>
      </c>
      <c r="C187" s="11"/>
      <c r="D187" s="11"/>
      <c r="E187" s="11"/>
      <c r="F187" s="11"/>
      <c r="G187" s="11"/>
      <c r="H187" s="11"/>
      <c r="I187" s="49"/>
      <c r="J187" s="79">
        <f>'Income Statement'!G38</f>
        <v>4656</v>
      </c>
      <c r="K187" s="49"/>
      <c r="L187" s="79">
        <f>'Income Statement'!I38</f>
        <v>4040</v>
      </c>
    </row>
    <row r="188" spans="2:12" ht="12">
      <c r="B188" s="11"/>
      <c r="C188" s="11"/>
      <c r="D188" s="11"/>
      <c r="E188" s="11"/>
      <c r="F188" s="11"/>
      <c r="G188" s="11"/>
      <c r="H188" s="11"/>
      <c r="I188" s="49"/>
      <c r="J188" s="79"/>
      <c r="K188" s="49"/>
      <c r="L188" s="79"/>
    </row>
    <row r="189" spans="2:12" ht="12">
      <c r="B189" s="11" t="s">
        <v>364</v>
      </c>
      <c r="C189" s="11"/>
      <c r="D189" s="11"/>
      <c r="E189" s="11"/>
      <c r="F189" s="11"/>
      <c r="G189" s="11"/>
      <c r="H189" s="11"/>
      <c r="I189" s="49"/>
      <c r="J189" s="80">
        <v>19999</v>
      </c>
      <c r="K189" s="49"/>
      <c r="L189" s="80">
        <v>19999</v>
      </c>
    </row>
    <row r="190" spans="2:12" ht="12">
      <c r="B190" s="11"/>
      <c r="C190" s="11"/>
      <c r="D190" s="11"/>
      <c r="E190" s="11"/>
      <c r="F190" s="11"/>
      <c r="G190" s="11"/>
      <c r="H190" s="11"/>
      <c r="I190" s="49"/>
      <c r="J190" s="80"/>
      <c r="K190" s="49"/>
      <c r="L190" s="80"/>
    </row>
    <row r="191" spans="2:12" ht="12.75" thickBot="1">
      <c r="B191" s="11" t="s">
        <v>365</v>
      </c>
      <c r="C191" s="11"/>
      <c r="D191" s="11"/>
      <c r="E191" s="11"/>
      <c r="F191" s="11"/>
      <c r="G191" s="11"/>
      <c r="H191" s="11"/>
      <c r="I191" s="49"/>
      <c r="J191" s="81">
        <f>J187/J189*100</f>
        <v>23.28116405820291</v>
      </c>
      <c r="K191" s="49"/>
      <c r="L191" s="81">
        <f>L187/L189*100</f>
        <v>20.201010050502525</v>
      </c>
    </row>
    <row r="192" spans="2:11" ht="12">
      <c r="B192" s="11"/>
      <c r="C192" s="11"/>
      <c r="D192" s="11"/>
      <c r="E192" s="11"/>
      <c r="F192" s="11"/>
      <c r="G192" s="11"/>
      <c r="H192" s="11"/>
      <c r="I192" s="49"/>
      <c r="J192" s="27"/>
      <c r="K192" s="49"/>
    </row>
    <row r="193" spans="2:11" ht="12">
      <c r="B193" s="11"/>
      <c r="C193" s="11"/>
      <c r="D193" s="11"/>
      <c r="E193" s="11"/>
      <c r="F193" s="11"/>
      <c r="G193" s="11"/>
      <c r="H193" s="11"/>
      <c r="I193" s="49"/>
      <c r="J193" s="49"/>
      <c r="K193" s="49"/>
    </row>
    <row r="194" spans="2:8" ht="12">
      <c r="B194" s="11" t="s">
        <v>189</v>
      </c>
      <c r="C194" s="11"/>
      <c r="D194" s="11"/>
      <c r="E194" s="11"/>
      <c r="F194" s="11"/>
      <c r="G194" s="11"/>
      <c r="H194" s="11"/>
    </row>
    <row r="195" spans="2:8" ht="12">
      <c r="B195" s="11" t="s">
        <v>311</v>
      </c>
      <c r="C195" s="11"/>
      <c r="D195" s="11"/>
      <c r="E195" s="11"/>
      <c r="F195" s="11"/>
      <c r="G195" s="11"/>
      <c r="H195" s="11"/>
    </row>
    <row r="196" spans="2:8" ht="12">
      <c r="B196" s="11" t="s">
        <v>310</v>
      </c>
      <c r="C196" s="11"/>
      <c r="D196" s="11"/>
      <c r="E196" s="11"/>
      <c r="F196" s="11"/>
      <c r="G196" s="11"/>
      <c r="H196" s="11"/>
    </row>
    <row r="197" spans="2:8" ht="12">
      <c r="B197" s="11"/>
      <c r="C197" s="11"/>
      <c r="D197" s="11"/>
      <c r="E197" s="11"/>
      <c r="F197" s="11"/>
      <c r="G197" s="11"/>
      <c r="H197" s="11"/>
    </row>
    <row r="198" spans="2:8" ht="12">
      <c r="B198" s="11" t="s">
        <v>314</v>
      </c>
      <c r="C198" s="11"/>
      <c r="D198" s="11"/>
      <c r="E198" s="11"/>
      <c r="F198" s="11"/>
      <c r="G198" s="11"/>
      <c r="H198" s="11"/>
    </row>
    <row r="199" spans="2:8" ht="12">
      <c r="B199" s="11" t="s">
        <v>313</v>
      </c>
      <c r="C199" s="11"/>
      <c r="D199" s="11"/>
      <c r="E199" s="11"/>
      <c r="F199" s="11"/>
      <c r="G199" s="11"/>
      <c r="H199" s="11"/>
    </row>
    <row r="200" spans="2:8" ht="12">
      <c r="B200" s="11" t="s">
        <v>312</v>
      </c>
      <c r="C200" s="11"/>
      <c r="D200" s="11"/>
      <c r="E200" s="11"/>
      <c r="F200" s="11"/>
      <c r="G200" s="11"/>
      <c r="H200" s="11"/>
    </row>
    <row r="201" spans="2:12" ht="12">
      <c r="B201" s="11"/>
      <c r="C201" s="11"/>
      <c r="D201" s="11"/>
      <c r="E201" s="11"/>
      <c r="F201" s="11"/>
      <c r="G201" s="11"/>
      <c r="H201" s="11"/>
      <c r="J201" s="49" t="str">
        <f>J185</f>
        <v>2004</v>
      </c>
      <c r="L201" s="49" t="str">
        <f>L185</f>
        <v>2003</v>
      </c>
    </row>
    <row r="202" spans="2:11" ht="12">
      <c r="B202" s="11"/>
      <c r="C202" s="11"/>
      <c r="D202" s="11"/>
      <c r="E202" s="11"/>
      <c r="F202" s="11"/>
      <c r="G202" s="11"/>
      <c r="H202" s="11"/>
      <c r="I202" s="49"/>
      <c r="J202" s="13"/>
      <c r="K202" s="49"/>
    </row>
    <row r="203" spans="2:12" ht="12">
      <c r="B203" s="11" t="s">
        <v>363</v>
      </c>
      <c r="C203" s="11"/>
      <c r="D203" s="11"/>
      <c r="E203" s="11"/>
      <c r="F203" s="11"/>
      <c r="G203" s="11"/>
      <c r="H203" s="11"/>
      <c r="I203" s="49"/>
      <c r="J203" s="79">
        <f>J187</f>
        <v>4656</v>
      </c>
      <c r="K203" s="49"/>
      <c r="L203" s="79">
        <f>L187</f>
        <v>4040</v>
      </c>
    </row>
    <row r="204" spans="2:17" ht="12">
      <c r="B204" s="11"/>
      <c r="C204" s="11"/>
      <c r="D204" s="11"/>
      <c r="E204" s="11"/>
      <c r="F204" s="11"/>
      <c r="G204" s="11"/>
      <c r="H204" s="11"/>
      <c r="I204" s="41"/>
      <c r="J204" s="41"/>
      <c r="K204" s="41"/>
      <c r="O204" s="41"/>
      <c r="P204" s="41"/>
      <c r="Q204" s="41"/>
    </row>
    <row r="205" spans="2:17" ht="12">
      <c r="B205" s="11" t="s">
        <v>364</v>
      </c>
      <c r="C205" s="11"/>
      <c r="D205" s="11"/>
      <c r="E205" s="11"/>
      <c r="F205" s="11"/>
      <c r="G205" s="11"/>
      <c r="H205" s="11"/>
      <c r="I205" s="13"/>
      <c r="J205" s="27">
        <f>J189</f>
        <v>19999</v>
      </c>
      <c r="K205" s="13"/>
      <c r="L205" s="27">
        <f>L189</f>
        <v>19999</v>
      </c>
      <c r="O205" s="13"/>
      <c r="P205" s="27"/>
      <c r="Q205" s="13"/>
    </row>
    <row r="206" spans="2:17" ht="12">
      <c r="B206" s="11" t="s">
        <v>367</v>
      </c>
      <c r="C206" s="11"/>
      <c r="D206" s="11"/>
      <c r="E206" s="11"/>
      <c r="F206" s="11"/>
      <c r="G206" s="11"/>
      <c r="H206" s="11"/>
      <c r="I206" s="13"/>
      <c r="J206" s="55">
        <v>283</v>
      </c>
      <c r="K206" s="13"/>
      <c r="L206" s="55">
        <v>283</v>
      </c>
      <c r="O206" s="13"/>
      <c r="P206" s="27"/>
      <c r="Q206" s="13"/>
    </row>
    <row r="207" spans="2:17" ht="12.75" thickBot="1">
      <c r="B207" s="11" t="s">
        <v>368</v>
      </c>
      <c r="C207" s="11"/>
      <c r="D207" s="11"/>
      <c r="E207" s="11"/>
      <c r="F207" s="11"/>
      <c r="G207" s="11"/>
      <c r="H207" s="11"/>
      <c r="I207" s="13"/>
      <c r="J207" s="53">
        <f>SUM(J205:J206)</f>
        <v>20282</v>
      </c>
      <c r="K207" s="13"/>
      <c r="L207" s="53">
        <f>SUM(L205:L206)</f>
        <v>20282</v>
      </c>
      <c r="O207" s="13"/>
      <c r="P207" s="27"/>
      <c r="Q207" s="13"/>
    </row>
    <row r="208" spans="2:17" ht="12.75" thickTop="1">
      <c r="B208" s="11"/>
      <c r="C208" s="11"/>
      <c r="D208" s="11"/>
      <c r="E208" s="11"/>
      <c r="F208" s="11"/>
      <c r="G208" s="11"/>
      <c r="H208" s="11"/>
      <c r="I208" s="13"/>
      <c r="J208" s="27"/>
      <c r="K208" s="13"/>
      <c r="L208" s="27"/>
      <c r="O208" s="13"/>
      <c r="P208" s="27"/>
      <c r="Q208" s="13"/>
    </row>
    <row r="209" spans="2:17" ht="12.75" thickBot="1">
      <c r="B209" s="11" t="s">
        <v>366</v>
      </c>
      <c r="C209" s="11"/>
      <c r="D209" s="11"/>
      <c r="E209" s="11"/>
      <c r="F209" s="11"/>
      <c r="G209" s="11"/>
      <c r="H209" s="11"/>
      <c r="I209" s="13"/>
      <c r="J209" s="82">
        <f>J203/J207*100</f>
        <v>22.95631594517306</v>
      </c>
      <c r="K209" s="13"/>
      <c r="L209" s="82">
        <f>L203/L207*100</f>
        <v>19.919140124248102</v>
      </c>
      <c r="O209" s="13"/>
      <c r="P209" s="27"/>
      <c r="Q209" s="13"/>
    </row>
    <row r="210" spans="2:17" ht="12">
      <c r="B210" s="11"/>
      <c r="C210" s="11"/>
      <c r="D210" s="11"/>
      <c r="E210" s="11"/>
      <c r="F210" s="11"/>
      <c r="G210" s="11"/>
      <c r="H210" s="11"/>
      <c r="I210" s="13"/>
      <c r="J210" s="27"/>
      <c r="K210" s="13"/>
      <c r="L210" s="27"/>
      <c r="O210" s="13"/>
      <c r="P210" s="27"/>
      <c r="Q210" s="13"/>
    </row>
    <row r="211" spans="2:17" ht="12">
      <c r="B211" s="11"/>
      <c r="C211" s="11"/>
      <c r="D211" s="11"/>
      <c r="E211" s="11"/>
      <c r="F211" s="11"/>
      <c r="G211" s="11"/>
      <c r="H211" s="11"/>
      <c r="I211" s="13"/>
      <c r="J211" s="27"/>
      <c r="K211" s="13"/>
      <c r="L211" s="27"/>
      <c r="O211" s="13"/>
      <c r="P211" s="27"/>
      <c r="Q211" s="13"/>
    </row>
    <row r="212" spans="1:8" ht="12">
      <c r="A212" s="45">
        <v>14</v>
      </c>
      <c r="B212" s="46" t="s">
        <v>248</v>
      </c>
      <c r="C212" s="46"/>
      <c r="D212" s="46"/>
      <c r="E212" s="46"/>
      <c r="F212" s="46"/>
      <c r="G212" s="11"/>
      <c r="H212" s="11"/>
    </row>
    <row r="213" spans="2:8" ht="12">
      <c r="B213" s="11"/>
      <c r="C213" s="11"/>
      <c r="D213" s="11"/>
      <c r="E213" s="11"/>
      <c r="F213" s="11"/>
      <c r="G213" s="11"/>
      <c r="H213" s="11"/>
    </row>
    <row r="214" spans="2:8" ht="12">
      <c r="B214" s="11" t="s">
        <v>263</v>
      </c>
      <c r="C214" s="11"/>
      <c r="D214" s="11"/>
      <c r="E214" s="11"/>
      <c r="F214" s="11"/>
      <c r="G214" s="11"/>
      <c r="H214" s="11"/>
    </row>
    <row r="215" spans="2:8" ht="12">
      <c r="B215" s="11" t="s">
        <v>316</v>
      </c>
      <c r="C215" s="11"/>
      <c r="D215" s="11"/>
      <c r="E215" s="11"/>
      <c r="F215" s="11"/>
      <c r="G215" s="11"/>
      <c r="H215" s="11"/>
    </row>
    <row r="216" spans="2:8" ht="12">
      <c r="B216" s="11" t="s">
        <v>315</v>
      </c>
      <c r="C216" s="11"/>
      <c r="D216" s="11"/>
      <c r="E216" s="11"/>
      <c r="F216" s="11"/>
      <c r="G216" s="11"/>
      <c r="H216" s="11"/>
    </row>
    <row r="217" spans="2:8" ht="12">
      <c r="B217" s="11"/>
      <c r="C217" s="11"/>
      <c r="D217" s="11"/>
      <c r="E217" s="11"/>
      <c r="F217" s="11"/>
      <c r="G217" s="11"/>
      <c r="H217" s="11"/>
    </row>
    <row r="218" spans="2:8" ht="12">
      <c r="B218" s="11"/>
      <c r="C218" s="11"/>
      <c r="D218" s="11"/>
      <c r="E218" s="11"/>
      <c r="F218" s="11"/>
      <c r="G218" s="11"/>
      <c r="H218" s="11"/>
    </row>
    <row r="219" spans="2:12" ht="12">
      <c r="B219" s="11"/>
      <c r="C219" s="11"/>
      <c r="D219" s="11"/>
      <c r="E219" s="11"/>
      <c r="F219" s="11"/>
      <c r="G219" s="11"/>
      <c r="H219" s="11" t="s">
        <v>249</v>
      </c>
      <c r="J219" s="40" t="s">
        <v>250</v>
      </c>
      <c r="L219" s="40" t="s">
        <v>249</v>
      </c>
    </row>
    <row r="220" spans="2:12" ht="12">
      <c r="B220" s="11"/>
      <c r="C220" s="11"/>
      <c r="D220" s="11"/>
      <c r="E220" s="11"/>
      <c r="F220" s="11"/>
      <c r="G220" s="11"/>
      <c r="H220" s="11" t="s">
        <v>253</v>
      </c>
      <c r="J220" s="40" t="s">
        <v>251</v>
      </c>
      <c r="L220" s="40" t="s">
        <v>234</v>
      </c>
    </row>
    <row r="221" spans="2:10" ht="12">
      <c r="B221" s="11"/>
      <c r="C221" s="11"/>
      <c r="D221" s="11"/>
      <c r="E221" s="11"/>
      <c r="F221" s="11"/>
      <c r="G221" s="11"/>
      <c r="H221" s="11" t="s">
        <v>254</v>
      </c>
      <c r="J221" s="40" t="s">
        <v>252</v>
      </c>
    </row>
    <row r="222" spans="2:12" ht="12">
      <c r="B222" s="11"/>
      <c r="C222" s="11"/>
      <c r="D222" s="11"/>
      <c r="E222" s="11"/>
      <c r="F222" s="11"/>
      <c r="G222" s="11"/>
      <c r="H222" s="27" t="s">
        <v>5</v>
      </c>
      <c r="J222" s="27" t="s">
        <v>5</v>
      </c>
      <c r="L222" s="27" t="s">
        <v>5</v>
      </c>
    </row>
    <row r="223" spans="2:8" ht="12">
      <c r="B223" s="46" t="s">
        <v>255</v>
      </c>
      <c r="C223" s="11"/>
      <c r="D223" s="11"/>
      <c r="E223" s="11"/>
      <c r="F223" s="11"/>
      <c r="G223" s="11"/>
      <c r="H223" s="11"/>
    </row>
    <row r="224" spans="2:12" ht="12">
      <c r="B224" s="11" t="s">
        <v>264</v>
      </c>
      <c r="C224" s="11"/>
      <c r="D224" s="11"/>
      <c r="E224" s="11"/>
      <c r="F224" s="11"/>
      <c r="G224" s="11"/>
      <c r="H224" s="11">
        <v>-16817</v>
      </c>
      <c r="J224" s="40">
        <v>3998</v>
      </c>
      <c r="L224" s="40">
        <f>H224+J224</f>
        <v>-12819</v>
      </c>
    </row>
    <row r="225" spans="2:8" ht="12">
      <c r="B225" s="11" t="s">
        <v>257</v>
      </c>
      <c r="C225" s="11"/>
      <c r="D225" s="11"/>
      <c r="E225" s="11"/>
      <c r="F225" s="11"/>
      <c r="G225" s="11"/>
      <c r="H225" s="11"/>
    </row>
    <row r="226" spans="2:8" ht="12">
      <c r="B226" s="46"/>
      <c r="C226" s="11"/>
      <c r="D226" s="11"/>
      <c r="E226" s="11"/>
      <c r="F226" s="11"/>
      <c r="G226" s="11"/>
      <c r="H226" s="11"/>
    </row>
    <row r="227" spans="2:8" ht="12">
      <c r="B227" s="46"/>
      <c r="C227" s="11"/>
      <c r="D227" s="11"/>
      <c r="E227" s="11"/>
      <c r="F227" s="11"/>
      <c r="G227" s="11"/>
      <c r="H227" s="11"/>
    </row>
    <row r="228" spans="2:8" ht="12">
      <c r="B228" s="46" t="s">
        <v>256</v>
      </c>
      <c r="C228" s="11"/>
      <c r="D228" s="11"/>
      <c r="E228" s="11"/>
      <c r="F228" s="11"/>
      <c r="G228" s="11"/>
      <c r="H228" s="11"/>
    </row>
    <row r="229" spans="2:8" ht="12">
      <c r="B229" s="46" t="s">
        <v>301</v>
      </c>
      <c r="C229" s="11"/>
      <c r="D229" s="11"/>
      <c r="E229" s="11"/>
      <c r="F229" s="11"/>
      <c r="G229" s="11"/>
      <c r="H229" s="11"/>
    </row>
    <row r="230" spans="2:8" ht="12">
      <c r="B230" s="46"/>
      <c r="C230" s="11"/>
      <c r="D230" s="11"/>
      <c r="E230" s="11"/>
      <c r="F230" s="11"/>
      <c r="G230" s="11"/>
      <c r="H230" s="11"/>
    </row>
    <row r="231" spans="2:12" ht="12">
      <c r="B231" s="11" t="s">
        <v>303</v>
      </c>
      <c r="C231" s="11"/>
      <c r="D231" s="11"/>
      <c r="E231" s="11"/>
      <c r="F231" s="11"/>
      <c r="G231" s="11"/>
      <c r="H231" s="11">
        <v>-25</v>
      </c>
      <c r="J231" s="40">
        <v>18</v>
      </c>
      <c r="L231" s="40">
        <f>H231+J231</f>
        <v>-7</v>
      </c>
    </row>
    <row r="232" spans="2:12" ht="12">
      <c r="B232" s="11" t="s">
        <v>196</v>
      </c>
      <c r="C232" s="11"/>
      <c r="D232" s="11"/>
      <c r="E232" s="11"/>
      <c r="F232" s="11"/>
      <c r="G232" s="11"/>
      <c r="H232" s="11">
        <v>-1731</v>
      </c>
      <c r="J232" s="40">
        <f>-J231</f>
        <v>-18</v>
      </c>
      <c r="L232" s="40">
        <f>H232+J232</f>
        <v>-1749</v>
      </c>
    </row>
    <row r="233" spans="2:8" ht="12">
      <c r="B233" s="11"/>
      <c r="C233" s="11"/>
      <c r="D233" s="11"/>
      <c r="E233" s="11"/>
      <c r="F233" s="11"/>
      <c r="G233" s="11"/>
      <c r="H233" s="11"/>
    </row>
    <row r="234" spans="2:8" ht="12">
      <c r="B234" s="11"/>
      <c r="C234" s="11"/>
      <c r="D234" s="11"/>
      <c r="E234" s="11"/>
      <c r="F234" s="11"/>
      <c r="G234" s="11"/>
      <c r="H234" s="11"/>
    </row>
    <row r="235" spans="2:8" ht="12">
      <c r="B235" s="46" t="s">
        <v>256</v>
      </c>
      <c r="C235" s="11"/>
      <c r="D235" s="11"/>
      <c r="E235" s="11"/>
      <c r="F235" s="11"/>
      <c r="G235" s="11"/>
      <c r="H235" s="11"/>
    </row>
    <row r="236" spans="2:8" ht="12">
      <c r="B236" s="46" t="s">
        <v>302</v>
      </c>
      <c r="C236" s="11"/>
      <c r="D236" s="11"/>
      <c r="E236" s="11"/>
      <c r="F236" s="11"/>
      <c r="G236" s="11"/>
      <c r="H236" s="11"/>
    </row>
    <row r="237" spans="2:8" ht="12">
      <c r="B237" s="46"/>
      <c r="C237" s="11"/>
      <c r="D237" s="11"/>
      <c r="E237" s="11"/>
      <c r="F237" s="11"/>
      <c r="G237" s="11"/>
      <c r="H237" s="11"/>
    </row>
    <row r="238" spans="2:12" ht="12">
      <c r="B238" s="11" t="s">
        <v>303</v>
      </c>
      <c r="C238" s="11"/>
      <c r="D238" s="11"/>
      <c r="E238" s="11"/>
      <c r="F238" s="11"/>
      <c r="G238" s="11"/>
      <c r="H238" s="11">
        <v>90</v>
      </c>
      <c r="J238" s="40">
        <v>1261</v>
      </c>
      <c r="L238" s="40">
        <f>H238+J238</f>
        <v>1351</v>
      </c>
    </row>
    <row r="239" spans="2:12" ht="12">
      <c r="B239" s="11" t="s">
        <v>196</v>
      </c>
      <c r="C239" s="11"/>
      <c r="D239" s="11"/>
      <c r="E239" s="11"/>
      <c r="F239" s="11"/>
      <c r="G239" s="11"/>
      <c r="H239" s="11">
        <v>5301</v>
      </c>
      <c r="J239" s="40">
        <f>-J238</f>
        <v>-1261</v>
      </c>
      <c r="L239" s="40">
        <f>H239+J239</f>
        <v>4040</v>
      </c>
    </row>
    <row r="240" spans="2:8" ht="12">
      <c r="B240" s="11"/>
      <c r="C240" s="11"/>
      <c r="D240" s="11"/>
      <c r="E240" s="11"/>
      <c r="F240" s="11"/>
      <c r="G240" s="11"/>
      <c r="H240" s="11"/>
    </row>
    <row r="241" spans="2:8" ht="12">
      <c r="B241" s="11"/>
      <c r="C241" s="11"/>
      <c r="D241" s="11"/>
      <c r="E241" s="11"/>
      <c r="F241" s="11"/>
      <c r="G241" s="11"/>
      <c r="H241" s="11"/>
    </row>
    <row r="242" spans="2:8" ht="12">
      <c r="B242" s="11"/>
      <c r="C242" s="11"/>
      <c r="D242" s="11"/>
      <c r="E242" s="11"/>
      <c r="F242" s="11"/>
      <c r="G242" s="11"/>
      <c r="H242" s="11"/>
    </row>
    <row r="243" spans="2:8" ht="12">
      <c r="B243" s="11"/>
      <c r="C243" s="11"/>
      <c r="D243" s="11"/>
      <c r="E243" s="11"/>
      <c r="F243" s="11"/>
      <c r="G243" s="11"/>
      <c r="H243" s="11"/>
    </row>
    <row r="244" spans="1:8" ht="12">
      <c r="A244" s="45">
        <v>15</v>
      </c>
      <c r="B244" s="46" t="s">
        <v>361</v>
      </c>
      <c r="C244" s="11"/>
      <c r="D244" s="11"/>
      <c r="E244" s="11"/>
      <c r="F244" s="11"/>
      <c r="G244" s="11"/>
      <c r="H244" s="11"/>
    </row>
    <row r="245" spans="2:8" ht="12">
      <c r="B245" s="11"/>
      <c r="C245" s="11"/>
      <c r="D245" s="11"/>
      <c r="E245" s="11"/>
      <c r="F245" s="11"/>
      <c r="G245" s="11"/>
      <c r="H245" s="11"/>
    </row>
    <row r="246" spans="2:8" ht="12.75" customHeight="1">
      <c r="B246" s="11" t="s">
        <v>362</v>
      </c>
      <c r="C246" s="11"/>
      <c r="D246" s="11"/>
      <c r="E246" s="11"/>
      <c r="F246" s="11"/>
      <c r="G246" s="11"/>
      <c r="H246" s="11"/>
    </row>
    <row r="247" spans="2:8" ht="13.5" customHeight="1">
      <c r="B247" s="11" t="s">
        <v>359</v>
      </c>
      <c r="C247" s="11"/>
      <c r="D247" s="11"/>
      <c r="E247" s="11"/>
      <c r="F247" s="11"/>
      <c r="G247" s="11"/>
      <c r="H247" s="11"/>
    </row>
    <row r="248" spans="2:8" ht="13.5" customHeight="1">
      <c r="B248" s="11"/>
      <c r="C248" s="11"/>
      <c r="D248" s="11"/>
      <c r="E248" s="11"/>
      <c r="F248" s="11"/>
      <c r="G248" s="11"/>
      <c r="H248" s="11"/>
    </row>
    <row r="249" spans="2:8" ht="13.5" customHeight="1">
      <c r="B249" s="11"/>
      <c r="C249" s="11"/>
      <c r="D249" s="11"/>
      <c r="E249" s="11"/>
      <c r="F249" s="11"/>
      <c r="G249" s="11"/>
      <c r="H249" s="11"/>
    </row>
    <row r="250" spans="2:8" ht="12">
      <c r="B250" s="11"/>
      <c r="C250" s="11"/>
      <c r="D250" s="11"/>
      <c r="E250" s="11"/>
      <c r="F250" s="11"/>
      <c r="G250" s="11"/>
      <c r="H250" s="11"/>
    </row>
    <row r="251" spans="2:8" ht="12">
      <c r="B251" s="11"/>
      <c r="C251" s="11"/>
      <c r="D251" s="11"/>
      <c r="E251" s="11"/>
      <c r="F251" s="11"/>
      <c r="G251" s="11"/>
      <c r="H251" s="11"/>
    </row>
    <row r="252" spans="2:8" ht="12">
      <c r="B252" s="46"/>
      <c r="C252" s="46"/>
      <c r="D252" s="11"/>
      <c r="E252" s="11"/>
      <c r="F252" s="11"/>
      <c r="G252" s="11"/>
      <c r="H252" s="11"/>
    </row>
    <row r="253" spans="2:8" ht="12">
      <c r="B253" s="46"/>
      <c r="C253" s="46"/>
      <c r="D253" s="11"/>
      <c r="E253" s="11"/>
      <c r="F253" s="11"/>
      <c r="G253" s="11"/>
      <c r="H253" s="11"/>
    </row>
    <row r="254" spans="2:8" ht="12">
      <c r="B254" s="46"/>
      <c r="C254" s="46"/>
      <c r="D254" s="11"/>
      <c r="E254" s="11"/>
      <c r="F254" s="11"/>
      <c r="G254" s="11"/>
      <c r="H254" s="11"/>
    </row>
    <row r="255" spans="2:8" ht="12">
      <c r="B255" s="11"/>
      <c r="C255" s="11"/>
      <c r="D255" s="11"/>
      <c r="E255" s="11"/>
      <c r="F255" s="11"/>
      <c r="G255" s="11"/>
      <c r="H255" s="11"/>
    </row>
    <row r="256" spans="2:8" ht="12">
      <c r="B256" s="46"/>
      <c r="C256" s="11"/>
      <c r="D256" s="11"/>
      <c r="E256" s="11"/>
      <c r="F256" s="11"/>
      <c r="G256" s="11"/>
      <c r="H256" s="11"/>
    </row>
    <row r="257" spans="2:8" ht="12">
      <c r="B257" s="46"/>
      <c r="C257" s="11"/>
      <c r="D257" s="11"/>
      <c r="E257" s="11"/>
      <c r="F257" s="11"/>
      <c r="G257" s="11"/>
      <c r="H257" s="11"/>
    </row>
    <row r="258" spans="2:8" ht="12">
      <c r="B258" s="46"/>
      <c r="C258" s="11"/>
      <c r="D258" s="11"/>
      <c r="E258" s="11"/>
      <c r="F258" s="11"/>
      <c r="G258" s="11"/>
      <c r="H258" s="11"/>
    </row>
    <row r="259" spans="2:8" ht="12">
      <c r="B259" s="46"/>
      <c r="C259" s="11"/>
      <c r="D259" s="11"/>
      <c r="E259" s="11"/>
      <c r="F259" s="11"/>
      <c r="G259" s="11"/>
      <c r="H259" s="11"/>
    </row>
    <row r="260" spans="2:8" ht="12">
      <c r="B260" s="46"/>
      <c r="C260" s="11"/>
      <c r="D260" s="11"/>
      <c r="E260" s="11"/>
      <c r="F260" s="11"/>
      <c r="G260" s="11"/>
      <c r="H260" s="11"/>
    </row>
    <row r="261" spans="2:8" ht="12">
      <c r="B261" s="57"/>
      <c r="C261" s="50"/>
      <c r="D261" s="11"/>
      <c r="E261" s="11"/>
      <c r="F261" s="11"/>
      <c r="G261" s="11"/>
      <c r="H261" s="11"/>
    </row>
    <row r="262" spans="2:8" ht="12">
      <c r="B262" s="11"/>
      <c r="C262" s="11"/>
      <c r="D262" s="11"/>
      <c r="E262" s="11"/>
      <c r="F262" s="11"/>
      <c r="G262" s="11"/>
      <c r="H262" s="11"/>
    </row>
    <row r="263" spans="2:8" ht="12">
      <c r="B263" s="11"/>
      <c r="C263" s="11"/>
      <c r="D263" s="11"/>
      <c r="E263" s="11"/>
      <c r="F263" s="11"/>
      <c r="G263" s="11"/>
      <c r="H263" s="11"/>
    </row>
    <row r="264" spans="2:8" ht="12">
      <c r="B264" s="11"/>
      <c r="C264" s="11"/>
      <c r="D264" s="11"/>
      <c r="E264" s="11"/>
      <c r="F264" s="11"/>
      <c r="G264" s="11"/>
      <c r="H264" s="11"/>
    </row>
    <row r="265" spans="2:8" ht="12">
      <c r="B265" s="11"/>
      <c r="C265" s="11"/>
      <c r="D265" s="11"/>
      <c r="E265" s="11"/>
      <c r="F265" s="11"/>
      <c r="G265" s="11"/>
      <c r="H265" s="11"/>
    </row>
    <row r="266" spans="2:8" ht="12">
      <c r="B266" s="11"/>
      <c r="C266" s="11"/>
      <c r="D266" s="11"/>
      <c r="E266" s="11"/>
      <c r="F266" s="11"/>
      <c r="G266" s="11"/>
      <c r="H266" s="11"/>
    </row>
    <row r="267" spans="2:8" ht="12">
      <c r="B267" s="11"/>
      <c r="C267" s="11"/>
      <c r="D267" s="11"/>
      <c r="E267" s="11"/>
      <c r="F267" s="11"/>
      <c r="G267" s="11"/>
      <c r="H267" s="11"/>
    </row>
    <row r="268" spans="2:8" ht="12">
      <c r="B268" s="11"/>
      <c r="C268" s="11"/>
      <c r="D268" s="11"/>
      <c r="E268" s="11"/>
      <c r="F268" s="11"/>
      <c r="G268" s="11"/>
      <c r="H268" s="11"/>
    </row>
    <row r="269" spans="2:8" ht="12">
      <c r="B269" s="11"/>
      <c r="C269" s="11"/>
      <c r="D269" s="11"/>
      <c r="E269" s="11"/>
      <c r="F269" s="11"/>
      <c r="G269" s="11"/>
      <c r="H269" s="11"/>
    </row>
    <row r="270" spans="2:8" ht="12">
      <c r="B270" s="11"/>
      <c r="C270" s="11"/>
      <c r="D270" s="11"/>
      <c r="E270" s="11"/>
      <c r="F270" s="11"/>
      <c r="G270" s="11"/>
      <c r="H270" s="11"/>
    </row>
    <row r="271" spans="2:8" ht="12">
      <c r="B271" s="11"/>
      <c r="C271" s="11"/>
      <c r="D271" s="11"/>
      <c r="E271" s="11"/>
      <c r="F271" s="11"/>
      <c r="G271" s="11"/>
      <c r="H271" s="11"/>
    </row>
    <row r="272" spans="2:8" ht="12">
      <c r="B272" s="11"/>
      <c r="C272" s="11"/>
      <c r="D272" s="11"/>
      <c r="E272" s="11"/>
      <c r="F272" s="11"/>
      <c r="G272" s="11"/>
      <c r="H272" s="11"/>
    </row>
    <row r="273" spans="2:8" ht="12">
      <c r="B273" s="11"/>
      <c r="C273" s="11"/>
      <c r="D273" s="11"/>
      <c r="E273" s="11"/>
      <c r="F273" s="11"/>
      <c r="G273" s="11"/>
      <c r="H273" s="11"/>
    </row>
    <row r="274" spans="2:8" ht="12">
      <c r="B274" s="11"/>
      <c r="C274" s="11"/>
      <c r="D274" s="11"/>
      <c r="E274" s="11"/>
      <c r="F274" s="11"/>
      <c r="G274" s="11"/>
      <c r="H274" s="11"/>
    </row>
    <row r="275" spans="2:8" ht="12">
      <c r="B275" s="11"/>
      <c r="C275" s="11"/>
      <c r="D275" s="11"/>
      <c r="E275" s="11"/>
      <c r="F275" s="11"/>
      <c r="G275" s="11"/>
      <c r="H275" s="11"/>
    </row>
    <row r="276" spans="2:8" ht="12">
      <c r="B276" s="11"/>
      <c r="C276" s="11"/>
      <c r="D276" s="11"/>
      <c r="E276" s="11"/>
      <c r="F276" s="11"/>
      <c r="G276" s="11"/>
      <c r="H276" s="11"/>
    </row>
    <row r="277" spans="2:8" ht="12">
      <c r="B277" s="11"/>
      <c r="C277" s="11"/>
      <c r="D277" s="11"/>
      <c r="E277" s="11"/>
      <c r="F277" s="11"/>
      <c r="G277" s="11"/>
      <c r="H277" s="11"/>
    </row>
    <row r="278" spans="2:8" ht="12">
      <c r="B278" s="11"/>
      <c r="C278" s="11"/>
      <c r="D278" s="11"/>
      <c r="E278" s="11"/>
      <c r="F278" s="11"/>
      <c r="G278" s="11"/>
      <c r="H278" s="11"/>
    </row>
    <row r="279" spans="2:8" ht="12">
      <c r="B279" s="11"/>
      <c r="C279" s="11"/>
      <c r="D279" s="11"/>
      <c r="E279" s="11"/>
      <c r="F279" s="11"/>
      <c r="G279" s="11"/>
      <c r="H279" s="11"/>
    </row>
    <row r="280" spans="2:8" ht="12">
      <c r="B280" s="11"/>
      <c r="C280" s="11"/>
      <c r="D280" s="11"/>
      <c r="E280" s="11"/>
      <c r="F280" s="11"/>
      <c r="G280" s="11"/>
      <c r="H280" s="11"/>
    </row>
    <row r="281" spans="2:8" ht="12">
      <c r="B281" s="11"/>
      <c r="C281" s="11"/>
      <c r="D281" s="11"/>
      <c r="E281" s="11"/>
      <c r="F281" s="11"/>
      <c r="G281" s="11"/>
      <c r="H281" s="11"/>
    </row>
    <row r="282" spans="2:8" ht="12">
      <c r="B282" s="11"/>
      <c r="C282" s="11"/>
      <c r="D282" s="11"/>
      <c r="E282" s="11"/>
      <c r="F282" s="11"/>
      <c r="G282" s="11"/>
      <c r="H282" s="11"/>
    </row>
    <row r="283" spans="2:8" ht="12">
      <c r="B283" s="11"/>
      <c r="C283" s="11"/>
      <c r="D283" s="11"/>
      <c r="E283" s="11"/>
      <c r="F283" s="11"/>
      <c r="G283" s="11"/>
      <c r="H283" s="11"/>
    </row>
    <row r="284" spans="2:8" ht="12">
      <c r="B284" s="11"/>
      <c r="C284" s="11"/>
      <c r="D284" s="11"/>
      <c r="E284" s="11"/>
      <c r="F284" s="11"/>
      <c r="G284" s="11"/>
      <c r="H284" s="11"/>
    </row>
    <row r="285" spans="2:8" ht="12">
      <c r="B285" s="11"/>
      <c r="C285" s="11"/>
      <c r="D285" s="11"/>
      <c r="E285" s="11"/>
      <c r="F285" s="11"/>
      <c r="G285" s="11"/>
      <c r="H285" s="11"/>
    </row>
    <row r="286" spans="2:8" ht="12">
      <c r="B286" s="11"/>
      <c r="C286" s="11"/>
      <c r="D286" s="11"/>
      <c r="E286" s="11"/>
      <c r="F286" s="11"/>
      <c r="G286" s="11"/>
      <c r="H286" s="11"/>
    </row>
    <row r="287" spans="2:8" ht="12">
      <c r="B287" s="11"/>
      <c r="C287" s="11"/>
      <c r="D287" s="11"/>
      <c r="E287" s="11"/>
      <c r="F287" s="11"/>
      <c r="G287" s="11"/>
      <c r="H287" s="11"/>
    </row>
    <row r="288" spans="2:8" ht="12">
      <c r="B288" s="11"/>
      <c r="C288" s="11"/>
      <c r="D288" s="11"/>
      <c r="E288" s="11"/>
      <c r="F288" s="11"/>
      <c r="G288" s="11"/>
      <c r="H288" s="11"/>
    </row>
    <row r="289" spans="2:8" ht="12">
      <c r="B289" s="11"/>
      <c r="C289" s="11"/>
      <c r="D289" s="11"/>
      <c r="E289" s="11"/>
      <c r="F289" s="11"/>
      <c r="G289" s="11"/>
      <c r="H289" s="11"/>
    </row>
    <row r="290" spans="2:8" ht="12">
      <c r="B290" s="11"/>
      <c r="C290" s="11"/>
      <c r="D290" s="11"/>
      <c r="E290" s="11"/>
      <c r="F290" s="11"/>
      <c r="G290" s="11"/>
      <c r="H290" s="11"/>
    </row>
    <row r="291" spans="2:8" ht="12">
      <c r="B291" s="11"/>
      <c r="C291" s="11"/>
      <c r="D291" s="11"/>
      <c r="E291" s="11"/>
      <c r="F291" s="11"/>
      <c r="G291" s="11"/>
      <c r="H291" s="11"/>
    </row>
    <row r="292" spans="2:8" ht="12">
      <c r="B292" s="11"/>
      <c r="C292" s="11"/>
      <c r="D292" s="11"/>
      <c r="E292" s="11"/>
      <c r="F292" s="11"/>
      <c r="G292" s="11"/>
      <c r="H292" s="11"/>
    </row>
    <row r="293" spans="2:8" ht="12">
      <c r="B293" s="11"/>
      <c r="C293" s="11"/>
      <c r="D293" s="11"/>
      <c r="E293" s="11"/>
      <c r="F293" s="11"/>
      <c r="G293" s="11"/>
      <c r="H293" s="11"/>
    </row>
    <row r="294" spans="2:8" ht="12">
      <c r="B294" s="11"/>
      <c r="C294" s="11"/>
      <c r="D294" s="11"/>
      <c r="E294" s="11"/>
      <c r="F294" s="11"/>
      <c r="G294" s="11"/>
      <c r="H294" s="11"/>
    </row>
    <row r="295" spans="2:8" ht="12">
      <c r="B295" s="11"/>
      <c r="C295" s="11"/>
      <c r="D295" s="11"/>
      <c r="E295" s="11"/>
      <c r="F295" s="11"/>
      <c r="G295" s="11"/>
      <c r="H295" s="11"/>
    </row>
    <row r="296" spans="2:8" ht="12">
      <c r="B296" s="11"/>
      <c r="C296" s="11"/>
      <c r="D296" s="11"/>
      <c r="E296" s="11"/>
      <c r="F296" s="11"/>
      <c r="G296" s="11"/>
      <c r="H296" s="11"/>
    </row>
  </sheetData>
  <mergeCells count="4">
    <mergeCell ref="I60:L60"/>
    <mergeCell ref="I61:L61"/>
    <mergeCell ref="I141:L141"/>
    <mergeCell ref="I142:L142"/>
  </mergeCells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1">
      <selection activeCell="H2" sqref="H2"/>
    </sheetView>
  </sheetViews>
  <sheetFormatPr defaultColWidth="9.140625" defaultRowHeight="12.75"/>
  <cols>
    <col min="1" max="1" width="2.7109375" style="11" customWidth="1"/>
    <col min="2" max="4" width="9.140625" style="11" customWidth="1"/>
    <col min="5" max="5" width="1.421875" style="11" customWidth="1"/>
    <col min="6" max="6" width="4.8515625" style="11" customWidth="1"/>
    <col min="7" max="7" width="1.421875" style="11" customWidth="1"/>
    <col min="8" max="8" width="10.8515625" style="13" customWidth="1"/>
    <col min="9" max="9" width="1.57421875" style="11" customWidth="1"/>
    <col min="10" max="10" width="16.28125" style="13" customWidth="1"/>
    <col min="11" max="11" width="1.1484375" style="11" customWidth="1"/>
    <col min="12" max="12" width="12.28125" style="11" customWidth="1"/>
    <col min="13" max="13" width="0.85546875" style="11" customWidth="1"/>
    <col min="14" max="14" width="15.57421875" style="11" customWidth="1"/>
    <col min="15" max="15" width="0.9921875" style="11" customWidth="1"/>
    <col min="16" max="16384" width="9.140625" style="11" customWidth="1"/>
  </cols>
  <sheetData>
    <row r="1" spans="1:11" ht="12">
      <c r="A1" s="58" t="s">
        <v>7</v>
      </c>
      <c r="C1" s="6"/>
      <c r="F1" s="41"/>
      <c r="G1" s="59"/>
      <c r="H1" s="59"/>
      <c r="I1" s="59"/>
      <c r="J1" s="59"/>
      <c r="K1" s="59"/>
    </row>
    <row r="2" spans="7:11" ht="12">
      <c r="G2" s="59"/>
      <c r="H2" s="59"/>
      <c r="I2" s="59"/>
      <c r="J2" s="59"/>
      <c r="K2" s="59"/>
    </row>
    <row r="3" spans="7:11" ht="12">
      <c r="G3" s="59"/>
      <c r="H3" s="59"/>
      <c r="I3" s="59"/>
      <c r="J3" s="59"/>
      <c r="K3" s="59"/>
    </row>
    <row r="4" spans="1:11" s="46" customFormat="1" ht="12">
      <c r="A4" s="46" t="s">
        <v>192</v>
      </c>
      <c r="C4" s="6"/>
      <c r="G4" s="60"/>
      <c r="H4" s="60"/>
      <c r="I4" s="60"/>
      <c r="J4" s="60"/>
      <c r="K4" s="60"/>
    </row>
    <row r="5" spans="1:11" s="46" customFormat="1" ht="12">
      <c r="A5" s="46" t="s">
        <v>191</v>
      </c>
      <c r="C5" s="6"/>
      <c r="G5" s="60"/>
      <c r="H5" s="60"/>
      <c r="I5" s="60"/>
      <c r="J5" s="60"/>
      <c r="K5" s="60"/>
    </row>
    <row r="6" spans="1:11" ht="12">
      <c r="A6" s="37" t="str">
        <f>'Income Statement'!A5</f>
        <v>FOR THE QUARTER ENDED  31 MARCH 2004</v>
      </c>
      <c r="C6" s="6"/>
      <c r="G6" s="59"/>
      <c r="H6" s="59"/>
      <c r="I6" s="59"/>
      <c r="J6" s="59"/>
      <c r="K6" s="59"/>
    </row>
    <row r="7" spans="7:11" ht="12">
      <c r="G7" s="59"/>
      <c r="H7" s="59"/>
      <c r="I7" s="59"/>
      <c r="J7" s="59"/>
      <c r="K7" s="59"/>
    </row>
    <row r="8" spans="7:14" ht="12">
      <c r="G8" s="59"/>
      <c r="H8" s="59"/>
      <c r="I8" s="59"/>
      <c r="K8" s="59"/>
      <c r="N8" s="13"/>
    </row>
    <row r="9" spans="7:14" ht="12">
      <c r="G9" s="59"/>
      <c r="H9" s="108" t="s">
        <v>243</v>
      </c>
      <c r="I9" s="108"/>
      <c r="J9" s="108"/>
      <c r="K9" s="59"/>
      <c r="L9" s="108" t="s">
        <v>244</v>
      </c>
      <c r="M9" s="108"/>
      <c r="N9" s="108"/>
    </row>
    <row r="10" spans="8:14" ht="12">
      <c r="H10" s="61" t="s">
        <v>10</v>
      </c>
      <c r="I10" s="62"/>
      <c r="J10" s="27" t="s">
        <v>173</v>
      </c>
      <c r="L10" s="61" t="s">
        <v>10</v>
      </c>
      <c r="M10" s="62"/>
      <c r="N10" s="27" t="str">
        <f>J10</f>
        <v>PRECEDING</v>
      </c>
    </row>
    <row r="11" spans="8:14" ht="12">
      <c r="H11" s="61" t="s">
        <v>1</v>
      </c>
      <c r="I11" s="62"/>
      <c r="J11" s="27" t="s">
        <v>1</v>
      </c>
      <c r="L11" s="61" t="s">
        <v>1</v>
      </c>
      <c r="M11" s="62"/>
      <c r="N11" s="27" t="s">
        <v>1</v>
      </c>
    </row>
    <row r="12" spans="8:14" ht="12">
      <c r="H12" s="61" t="s">
        <v>2</v>
      </c>
      <c r="I12" s="62"/>
      <c r="J12" s="27" t="s">
        <v>3</v>
      </c>
      <c r="L12" s="14" t="s">
        <v>245</v>
      </c>
      <c r="N12" s="27" t="s">
        <v>3</v>
      </c>
    </row>
    <row r="13" spans="8:14" ht="12">
      <c r="H13" s="61"/>
      <c r="I13" s="62"/>
      <c r="J13" s="27" t="s">
        <v>2</v>
      </c>
      <c r="L13" s="14" t="str">
        <f>'Cash Flow'!I7</f>
        <v>9 MONTHS</v>
      </c>
      <c r="N13" s="13" t="s">
        <v>6</v>
      </c>
    </row>
    <row r="14" spans="8:14" ht="12">
      <c r="H14" s="61"/>
      <c r="I14" s="62"/>
      <c r="J14" s="13" t="s">
        <v>234</v>
      </c>
      <c r="L14" s="14" t="s">
        <v>246</v>
      </c>
      <c r="N14" s="13" t="s">
        <v>234</v>
      </c>
    </row>
    <row r="15" spans="8:14" ht="12">
      <c r="H15" s="61" t="str">
        <f>'Income Statement'!C14</f>
        <v>31/03/2004</v>
      </c>
      <c r="I15" s="62"/>
      <c r="J15" s="63" t="str">
        <f>'Income Statement'!E14</f>
        <v>31/03/2003</v>
      </c>
      <c r="L15" s="61" t="str">
        <f>H15</f>
        <v>31/03/2004</v>
      </c>
      <c r="M15" s="62"/>
      <c r="N15" s="63" t="str">
        <f>J15</f>
        <v>31/03/2003</v>
      </c>
    </row>
    <row r="16" spans="8:14" ht="12">
      <c r="H16" s="61" t="s">
        <v>5</v>
      </c>
      <c r="I16" s="62"/>
      <c r="J16" s="27" t="s">
        <v>5</v>
      </c>
      <c r="L16" s="28" t="s">
        <v>5</v>
      </c>
      <c r="N16" s="27" t="s">
        <v>5</v>
      </c>
    </row>
    <row r="17" spans="8:12" ht="12">
      <c r="H17" s="61"/>
      <c r="I17" s="62"/>
      <c r="J17" s="28"/>
      <c r="L17" s="46"/>
    </row>
    <row r="18" spans="1:14" ht="12">
      <c r="A18" s="11">
        <v>1</v>
      </c>
      <c r="B18" s="11" t="s">
        <v>56</v>
      </c>
      <c r="H18" s="14">
        <f>'Income Statement'!C17</f>
        <v>14014</v>
      </c>
      <c r="J18" s="13">
        <v>13674</v>
      </c>
      <c r="L18" s="14">
        <f>'Income Statement'!G17</f>
        <v>62562</v>
      </c>
      <c r="N18" s="13">
        <v>60841</v>
      </c>
    </row>
    <row r="19" spans="8:14" ht="12">
      <c r="H19" s="14"/>
      <c r="L19" s="14"/>
      <c r="N19" s="13"/>
    </row>
    <row r="20" spans="1:14" ht="12">
      <c r="A20" s="11">
        <v>2</v>
      </c>
      <c r="B20" s="11" t="s">
        <v>194</v>
      </c>
      <c r="H20" s="14">
        <f>'Income Statement'!C30</f>
        <v>-1466</v>
      </c>
      <c r="J20" s="13">
        <v>-1776</v>
      </c>
      <c r="L20" s="14">
        <f>'Income Statement'!G30</f>
        <v>6068</v>
      </c>
      <c r="N20" s="13">
        <v>5403</v>
      </c>
    </row>
    <row r="21" spans="8:14" ht="12">
      <c r="H21" s="14"/>
      <c r="L21" s="14"/>
      <c r="N21" s="13"/>
    </row>
    <row r="22" spans="1:14" ht="12">
      <c r="A22" s="11">
        <v>3</v>
      </c>
      <c r="B22" s="11" t="s">
        <v>195</v>
      </c>
      <c r="H22" s="14">
        <f>'Income Statement'!C38</f>
        <v>-1473</v>
      </c>
      <c r="J22" s="13">
        <f>-1731-18</f>
        <v>-1749</v>
      </c>
      <c r="L22" s="14">
        <f>'Income Statement'!G38</f>
        <v>4656</v>
      </c>
      <c r="N22" s="13">
        <f>5301-1261</f>
        <v>4040</v>
      </c>
    </row>
    <row r="23" spans="8:14" ht="12">
      <c r="H23" s="14"/>
      <c r="L23" s="14"/>
      <c r="N23" s="13"/>
    </row>
    <row r="24" spans="1:14" ht="12">
      <c r="A24" s="11">
        <v>4</v>
      </c>
      <c r="B24" s="11" t="s">
        <v>196</v>
      </c>
      <c r="H24" s="14">
        <f>'Income Statement'!C38</f>
        <v>-1473</v>
      </c>
      <c r="J24" s="13">
        <f>-1731-18</f>
        <v>-1749</v>
      </c>
      <c r="L24" s="14">
        <f>'Income Statement'!G38</f>
        <v>4656</v>
      </c>
      <c r="N24" s="13">
        <f>5301-1261</f>
        <v>4040</v>
      </c>
    </row>
    <row r="25" spans="8:14" ht="12">
      <c r="H25" s="14"/>
      <c r="L25" s="14"/>
      <c r="N25" s="13"/>
    </row>
    <row r="26" spans="1:14" ht="12">
      <c r="A26" s="11">
        <v>5</v>
      </c>
      <c r="B26" s="11" t="s">
        <v>197</v>
      </c>
      <c r="H26" s="72">
        <f>'Income Statement'!C41</f>
        <v>-7.37</v>
      </c>
      <c r="J26" s="75">
        <f>'Income Statement'!E41</f>
        <v>-8.74</v>
      </c>
      <c r="L26" s="72">
        <f>'Income Statement'!G41</f>
        <v>23.28</v>
      </c>
      <c r="N26" s="75">
        <f>'Income Statement'!I41</f>
        <v>20.2</v>
      </c>
    </row>
    <row r="27" spans="8:14" ht="12">
      <c r="H27" s="72"/>
      <c r="J27" s="75"/>
      <c r="L27" s="72"/>
      <c r="N27" s="75"/>
    </row>
    <row r="28" spans="1:14" ht="12">
      <c r="A28" s="11">
        <v>6</v>
      </c>
      <c r="B28" s="11" t="s">
        <v>198</v>
      </c>
      <c r="F28" s="34"/>
      <c r="G28" s="34"/>
      <c r="H28" s="64" t="s">
        <v>193</v>
      </c>
      <c r="I28" s="34"/>
      <c r="J28" s="23" t="s">
        <v>193</v>
      </c>
      <c r="K28" s="34"/>
      <c r="L28" s="64" t="s">
        <v>193</v>
      </c>
      <c r="M28" s="34"/>
      <c r="N28" s="23" t="s">
        <v>193</v>
      </c>
    </row>
    <row r="29" spans="8:14" ht="12">
      <c r="H29" s="14"/>
      <c r="L29" s="14"/>
      <c r="N29" s="13"/>
    </row>
    <row r="30" spans="1:14" ht="12">
      <c r="A30" s="11">
        <v>7</v>
      </c>
      <c r="B30" s="11" t="s">
        <v>199</v>
      </c>
      <c r="H30" s="72">
        <f>'Balance Sheet'!C52</f>
        <v>0.6919845992299615</v>
      </c>
      <c r="J30" s="75">
        <v>0.45</v>
      </c>
      <c r="L30" s="72">
        <f>H30</f>
        <v>0.6919845992299615</v>
      </c>
      <c r="N30" s="75">
        <v>0.45</v>
      </c>
    </row>
    <row r="31" spans="8:13" ht="12">
      <c r="H31" s="14"/>
      <c r="J31" s="27"/>
      <c r="L31" s="28"/>
      <c r="M31" s="27"/>
    </row>
    <row r="32" spans="8:13" ht="12">
      <c r="H32" s="14"/>
      <c r="J32" s="27"/>
      <c r="L32" s="28"/>
      <c r="M32" s="27"/>
    </row>
    <row r="33" spans="8:13" ht="12">
      <c r="H33" s="14"/>
      <c r="J33" s="27"/>
      <c r="L33" s="28"/>
      <c r="M33" s="27"/>
    </row>
    <row r="34" spans="10:13" ht="12">
      <c r="J34" s="27"/>
      <c r="K34" s="54"/>
      <c r="L34" s="27"/>
      <c r="M34" s="54"/>
    </row>
    <row r="35" spans="10:13" ht="12">
      <c r="J35" s="27"/>
      <c r="L35" s="27"/>
      <c r="M35" s="54"/>
    </row>
    <row r="36" spans="10:13" ht="12">
      <c r="J36" s="27"/>
      <c r="L36" s="27"/>
      <c r="M36" s="54"/>
    </row>
    <row r="37" spans="1:13" s="46" customFormat="1" ht="12">
      <c r="A37" s="46" t="s">
        <v>204</v>
      </c>
      <c r="H37" s="14"/>
      <c r="J37" s="28"/>
      <c r="L37" s="28"/>
      <c r="M37" s="65"/>
    </row>
    <row r="38" spans="1:12" s="46" customFormat="1" ht="12">
      <c r="A38" s="46" t="s">
        <v>200</v>
      </c>
      <c r="H38" s="14"/>
      <c r="J38" s="28"/>
      <c r="L38" s="28"/>
    </row>
    <row r="39" ht="12">
      <c r="A39" s="37" t="str">
        <f>A6</f>
        <v>FOR THE QUARTER ENDED  31 MARCH 2004</v>
      </c>
    </row>
    <row r="40" ht="12">
      <c r="A40" s="37"/>
    </row>
    <row r="41" ht="12">
      <c r="A41" s="37"/>
    </row>
    <row r="42" spans="1:14" ht="12">
      <c r="A42" s="37"/>
      <c r="H42" s="108" t="s">
        <v>243</v>
      </c>
      <c r="I42" s="108"/>
      <c r="J42" s="108"/>
      <c r="L42" s="108" t="s">
        <v>244</v>
      </c>
      <c r="M42" s="108"/>
      <c r="N42" s="108"/>
    </row>
    <row r="43" spans="8:14" ht="12">
      <c r="H43" s="61" t="s">
        <v>10</v>
      </c>
      <c r="I43" s="62"/>
      <c r="J43" s="27" t="s">
        <v>173</v>
      </c>
      <c r="L43" s="61" t="s">
        <v>10</v>
      </c>
      <c r="M43" s="62"/>
      <c r="N43" s="27" t="s">
        <v>173</v>
      </c>
    </row>
    <row r="44" spans="8:14" ht="12">
      <c r="H44" s="61" t="s">
        <v>1</v>
      </c>
      <c r="I44" s="62"/>
      <c r="J44" s="27" t="s">
        <v>1</v>
      </c>
      <c r="L44" s="61" t="s">
        <v>1</v>
      </c>
      <c r="M44" s="62"/>
      <c r="N44" s="27" t="s">
        <v>1</v>
      </c>
    </row>
    <row r="45" spans="8:14" ht="12">
      <c r="H45" s="61" t="s">
        <v>2</v>
      </c>
      <c r="I45" s="62"/>
      <c r="J45" s="27" t="s">
        <v>3</v>
      </c>
      <c r="L45" s="14" t="s">
        <v>245</v>
      </c>
      <c r="N45" s="27" t="s">
        <v>3</v>
      </c>
    </row>
    <row r="46" spans="8:14" ht="12">
      <c r="H46" s="61"/>
      <c r="I46" s="62"/>
      <c r="J46" s="27" t="s">
        <v>2</v>
      </c>
      <c r="L46" s="14" t="str">
        <f>L13</f>
        <v>9 MONTHS</v>
      </c>
      <c r="N46" s="13" t="s">
        <v>6</v>
      </c>
    </row>
    <row r="47" spans="8:14" ht="12">
      <c r="H47" s="61"/>
      <c r="I47" s="62"/>
      <c r="J47" s="27"/>
      <c r="L47" s="14" t="s">
        <v>246</v>
      </c>
      <c r="N47" s="13"/>
    </row>
    <row r="48" spans="8:14" ht="12">
      <c r="H48" s="61" t="str">
        <f>H15</f>
        <v>31/03/2004</v>
      </c>
      <c r="I48" s="62"/>
      <c r="J48" s="63" t="str">
        <f>J15</f>
        <v>31/03/2003</v>
      </c>
      <c r="L48" s="14" t="str">
        <f>L15</f>
        <v>31/03/2004</v>
      </c>
      <c r="N48" s="13" t="str">
        <f>N15</f>
        <v>31/03/2003</v>
      </c>
    </row>
    <row r="49" spans="8:14" ht="12">
      <c r="H49" s="61" t="s">
        <v>5</v>
      </c>
      <c r="I49" s="62"/>
      <c r="J49" s="27" t="s">
        <v>5</v>
      </c>
      <c r="L49" s="61" t="s">
        <v>5</v>
      </c>
      <c r="M49" s="62"/>
      <c r="N49" s="27" t="s">
        <v>5</v>
      </c>
    </row>
    <row r="50" spans="8:12" ht="12">
      <c r="H50" s="14"/>
      <c r="L50" s="46"/>
    </row>
    <row r="51" spans="1:14" ht="12">
      <c r="A51" s="11">
        <v>1</v>
      </c>
      <c r="B51" s="11" t="s">
        <v>201</v>
      </c>
      <c r="H51" s="14">
        <f>'Income Statement'!C26</f>
        <v>-323</v>
      </c>
      <c r="J51" s="13">
        <v>-944</v>
      </c>
      <c r="L51" s="14">
        <f>'Income Statement'!G26</f>
        <v>8998</v>
      </c>
      <c r="N51" s="13">
        <v>8393</v>
      </c>
    </row>
    <row r="52" spans="8:14" ht="12">
      <c r="H52" s="14"/>
      <c r="L52" s="14"/>
      <c r="N52" s="13"/>
    </row>
    <row r="53" spans="1:14" ht="12">
      <c r="A53" s="11">
        <v>2</v>
      </c>
      <c r="B53" s="11" t="s">
        <v>202</v>
      </c>
      <c r="H53" s="64" t="s">
        <v>193</v>
      </c>
      <c r="I53" s="34"/>
      <c r="J53" s="23" t="s">
        <v>193</v>
      </c>
      <c r="L53" s="64" t="s">
        <v>193</v>
      </c>
      <c r="M53" s="34"/>
      <c r="N53" s="23" t="s">
        <v>193</v>
      </c>
    </row>
    <row r="54" spans="8:14" ht="12">
      <c r="H54" s="14"/>
      <c r="L54" s="14"/>
      <c r="N54" s="13"/>
    </row>
    <row r="55" spans="1:14" ht="12">
      <c r="A55" s="11">
        <v>3</v>
      </c>
      <c r="B55" s="11" t="s">
        <v>203</v>
      </c>
      <c r="C55" s="50"/>
      <c r="H55" s="14">
        <f>-'Income Statement'!C28</f>
        <v>1143</v>
      </c>
      <c r="J55" s="13">
        <v>782</v>
      </c>
      <c r="L55" s="14">
        <f>-'Income Statement'!G28</f>
        <v>2930</v>
      </c>
      <c r="N55" s="13">
        <v>2990</v>
      </c>
    </row>
    <row r="56" spans="8:14" ht="12">
      <c r="H56" s="14"/>
      <c r="L56" s="14"/>
      <c r="N56" s="13"/>
    </row>
    <row r="57" spans="8:12" ht="12">
      <c r="H57" s="14"/>
      <c r="L57" s="46"/>
    </row>
    <row r="85" spans="9:12" ht="12">
      <c r="I85" s="101"/>
      <c r="J85" s="101"/>
      <c r="K85" s="101"/>
      <c r="L85" s="101"/>
    </row>
    <row r="86" spans="9:12" ht="12">
      <c r="I86" s="107"/>
      <c r="J86" s="107"/>
      <c r="K86" s="107"/>
      <c r="L86" s="107"/>
    </row>
    <row r="87" ht="12">
      <c r="L87" s="13"/>
    </row>
    <row r="88" ht="12">
      <c r="L88" s="13"/>
    </row>
    <row r="89" ht="12">
      <c r="L89" s="13"/>
    </row>
    <row r="90" ht="12">
      <c r="L90" s="13"/>
    </row>
    <row r="91" ht="12">
      <c r="L91" s="13"/>
    </row>
    <row r="92" ht="12">
      <c r="L92" s="13"/>
    </row>
    <row r="93" ht="12">
      <c r="L93" s="13"/>
    </row>
    <row r="94" ht="12">
      <c r="L94" s="13"/>
    </row>
    <row r="95" ht="12">
      <c r="L95" s="13"/>
    </row>
    <row r="96" ht="12">
      <c r="L96" s="13"/>
    </row>
    <row r="97" ht="12">
      <c r="L97" s="13"/>
    </row>
    <row r="98" ht="12">
      <c r="L98" s="13"/>
    </row>
    <row r="99" ht="12">
      <c r="L99" s="13"/>
    </row>
    <row r="125" spans="12:13" ht="12">
      <c r="L125" s="13"/>
      <c r="M125" s="13"/>
    </row>
    <row r="126" spans="12:13" ht="12">
      <c r="L126" s="13"/>
      <c r="M126" s="13"/>
    </row>
    <row r="127" spans="12:13" ht="12">
      <c r="L127" s="13"/>
      <c r="M127" s="13"/>
    </row>
    <row r="128" ht="12">
      <c r="L128" s="13"/>
    </row>
    <row r="129" ht="12">
      <c r="L129" s="13"/>
    </row>
    <row r="130" ht="12">
      <c r="L130" s="13"/>
    </row>
    <row r="131" ht="12">
      <c r="L131" s="13"/>
    </row>
    <row r="132" ht="12">
      <c r="L132" s="13"/>
    </row>
    <row r="133" ht="12">
      <c r="L133" s="13"/>
    </row>
    <row r="134" ht="12">
      <c r="L134" s="13"/>
    </row>
    <row r="135" ht="12">
      <c r="L135" s="13"/>
    </row>
    <row r="136" ht="12">
      <c r="L136" s="13"/>
    </row>
    <row r="137" ht="12">
      <c r="L137" s="13"/>
    </row>
    <row r="207" spans="9:11" ht="12">
      <c r="I207" s="13"/>
      <c r="K207" s="13"/>
    </row>
    <row r="208" spans="9:11" ht="12">
      <c r="I208" s="13"/>
      <c r="K208" s="13"/>
    </row>
    <row r="209" spans="9:11" ht="12">
      <c r="I209" s="13"/>
      <c r="K209" s="13"/>
    </row>
    <row r="210" spans="9:11" ht="12">
      <c r="I210" s="13"/>
      <c r="K210" s="13"/>
    </row>
    <row r="211" spans="9:11" ht="12">
      <c r="I211" s="13"/>
      <c r="K211" s="13"/>
    </row>
    <row r="212" spans="9:11" ht="12">
      <c r="I212" s="101"/>
      <c r="J212" s="101"/>
      <c r="K212" s="101"/>
    </row>
    <row r="213" spans="9:11" ht="12">
      <c r="I213" s="13"/>
      <c r="K213" s="13"/>
    </row>
    <row r="214" spans="9:11" ht="12">
      <c r="I214" s="13"/>
      <c r="J214" s="27"/>
      <c r="K214" s="13"/>
    </row>
    <row r="215" spans="9:11" ht="12">
      <c r="I215" s="13"/>
      <c r="K215" s="13"/>
    </row>
    <row r="225" spans="9:11" ht="12">
      <c r="I225" s="101"/>
      <c r="J225" s="101"/>
      <c r="K225" s="101"/>
    </row>
    <row r="226" spans="9:11" ht="12">
      <c r="I226" s="13"/>
      <c r="K226" s="13"/>
    </row>
    <row r="227" spans="9:11" ht="12">
      <c r="I227" s="13"/>
      <c r="J227" s="27"/>
      <c r="K227" s="13"/>
    </row>
    <row r="228" spans="9:11" ht="12">
      <c r="I228" s="13"/>
      <c r="J228" s="27"/>
      <c r="K228" s="13"/>
    </row>
    <row r="229" spans="9:11" ht="12">
      <c r="I229" s="13"/>
      <c r="J229" s="27"/>
      <c r="K229" s="13"/>
    </row>
    <row r="239" spans="2:3" ht="12">
      <c r="B239" s="50"/>
      <c r="C239" s="50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Deloitte KassimChan</cp:lastModifiedBy>
  <cp:lastPrinted>2004-05-26T04:08:10Z</cp:lastPrinted>
  <dcterms:created xsi:type="dcterms:W3CDTF">2000-12-01T01:59:06Z</dcterms:created>
  <dcterms:modified xsi:type="dcterms:W3CDTF">2004-05-26T04:10:35Z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